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5" yWindow="105" windowWidth="18975" windowHeight="11805"/>
  </bookViews>
  <sheets>
    <sheet name="수주통계" sheetId="3" r:id="rId1"/>
  </sheets>
  <definedNames>
    <definedName name="_xlnm.Print_Area" localSheetId="0">수주통계!$A$1:$U$210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C219" i="3" l="1"/>
  <c r="D219" i="3"/>
  <c r="E219" i="3"/>
  <c r="F219" i="3"/>
  <c r="G219" i="3"/>
  <c r="H219" i="3"/>
  <c r="I219" i="3"/>
  <c r="J219" i="3"/>
  <c r="K219" i="3"/>
  <c r="L219" i="3"/>
  <c r="M219" i="3"/>
  <c r="N219" i="3"/>
  <c r="O219" i="3"/>
  <c r="P219" i="3"/>
  <c r="Q219" i="3"/>
  <c r="R219" i="3"/>
  <c r="S219" i="3"/>
  <c r="B219" i="3"/>
  <c r="C218" i="3"/>
  <c r="D218" i="3"/>
  <c r="E218" i="3"/>
  <c r="F218" i="3"/>
  <c r="G218" i="3"/>
  <c r="H218" i="3"/>
  <c r="I218" i="3"/>
  <c r="J218" i="3"/>
  <c r="K218" i="3"/>
  <c r="L218" i="3"/>
  <c r="M218" i="3"/>
  <c r="N218" i="3"/>
  <c r="O218" i="3"/>
  <c r="P218" i="3"/>
  <c r="Q218" i="3"/>
  <c r="R218" i="3"/>
  <c r="S218" i="3"/>
  <c r="B218" i="3"/>
  <c r="C217" i="3"/>
  <c r="D217" i="3"/>
  <c r="E217" i="3"/>
  <c r="F217" i="3"/>
  <c r="G217" i="3"/>
  <c r="H217" i="3"/>
  <c r="I217" i="3"/>
  <c r="J217" i="3"/>
  <c r="K217" i="3"/>
  <c r="L217" i="3"/>
  <c r="M217" i="3"/>
  <c r="N217" i="3"/>
  <c r="O217" i="3"/>
  <c r="P217" i="3"/>
  <c r="Q217" i="3"/>
  <c r="R217" i="3"/>
  <c r="S217" i="3"/>
  <c r="B217" i="3"/>
  <c r="B196" i="3" l="1"/>
  <c r="B195" i="3"/>
  <c r="C190" i="3"/>
  <c r="D190" i="3"/>
  <c r="E190" i="3"/>
  <c r="F190" i="3"/>
  <c r="G190" i="3"/>
  <c r="H190" i="3"/>
  <c r="I190" i="3"/>
  <c r="J190" i="3"/>
  <c r="K190" i="3"/>
  <c r="L190" i="3"/>
  <c r="M190" i="3"/>
  <c r="N190" i="3"/>
  <c r="O190" i="3"/>
  <c r="P190" i="3"/>
  <c r="Q190" i="3"/>
  <c r="R190" i="3"/>
  <c r="S190" i="3"/>
  <c r="C191" i="3"/>
  <c r="D191" i="3"/>
  <c r="E191" i="3"/>
  <c r="F191" i="3"/>
  <c r="G191" i="3"/>
  <c r="H191" i="3"/>
  <c r="I191" i="3"/>
  <c r="J191" i="3"/>
  <c r="K191" i="3"/>
  <c r="L191" i="3"/>
  <c r="M191" i="3"/>
  <c r="N191" i="3"/>
  <c r="O191" i="3"/>
  <c r="P191" i="3"/>
  <c r="Q191" i="3"/>
  <c r="R191" i="3"/>
  <c r="S191" i="3"/>
  <c r="C192" i="3"/>
  <c r="D192" i="3"/>
  <c r="E192" i="3"/>
  <c r="F192" i="3"/>
  <c r="G192" i="3"/>
  <c r="H192" i="3"/>
  <c r="I192" i="3"/>
  <c r="J192" i="3"/>
  <c r="K192" i="3"/>
  <c r="L192" i="3"/>
  <c r="M192" i="3"/>
  <c r="N192" i="3"/>
  <c r="O192" i="3"/>
  <c r="P192" i="3"/>
  <c r="Q192" i="3"/>
  <c r="R192" i="3"/>
  <c r="S192" i="3"/>
  <c r="B192" i="3"/>
  <c r="B191" i="3"/>
  <c r="B190" i="3"/>
  <c r="B186" i="3"/>
  <c r="L186" i="3"/>
  <c r="C185" i="3"/>
  <c r="D185" i="3"/>
  <c r="E185" i="3"/>
  <c r="F185" i="3"/>
  <c r="G185" i="3"/>
  <c r="H185" i="3"/>
  <c r="I185" i="3"/>
  <c r="J185" i="3"/>
  <c r="K185" i="3"/>
  <c r="L185" i="3"/>
  <c r="M185" i="3"/>
  <c r="N185" i="3"/>
  <c r="O185" i="3"/>
  <c r="P185" i="3"/>
  <c r="Q185" i="3"/>
  <c r="R185" i="3"/>
  <c r="S185" i="3"/>
  <c r="C186" i="3"/>
  <c r="D186" i="3"/>
  <c r="E186" i="3"/>
  <c r="F186" i="3"/>
  <c r="G186" i="3"/>
  <c r="H186" i="3"/>
  <c r="I186" i="3"/>
  <c r="J186" i="3"/>
  <c r="M186" i="3"/>
  <c r="N186" i="3"/>
  <c r="O186" i="3"/>
  <c r="P186" i="3"/>
  <c r="Q186" i="3"/>
  <c r="R186" i="3"/>
  <c r="S186" i="3"/>
  <c r="C187" i="3"/>
  <c r="D187" i="3"/>
  <c r="E187" i="3"/>
  <c r="F187" i="3"/>
  <c r="G187" i="3"/>
  <c r="H187" i="3"/>
  <c r="I187" i="3"/>
  <c r="J187" i="3"/>
  <c r="K187" i="3"/>
  <c r="L187" i="3"/>
  <c r="M187" i="3"/>
  <c r="N187" i="3"/>
  <c r="O187" i="3"/>
  <c r="P187" i="3"/>
  <c r="Q187" i="3"/>
  <c r="R187" i="3"/>
  <c r="S187" i="3"/>
  <c r="B187" i="3"/>
  <c r="B185" i="3"/>
  <c r="J278" i="3" l="1"/>
  <c r="J279" i="3"/>
  <c r="J280" i="3"/>
  <c r="J277" i="3"/>
  <c r="H272" i="3"/>
  <c r="H273" i="3"/>
  <c r="H274" i="3"/>
  <c r="H275" i="3"/>
  <c r="H276" i="3"/>
  <c r="H277" i="3"/>
  <c r="H278" i="3"/>
  <c r="H279" i="3"/>
  <c r="H280" i="3"/>
  <c r="H271" i="3"/>
  <c r="H261" i="3"/>
  <c r="H262" i="3"/>
  <c r="H263" i="3"/>
  <c r="H264" i="3"/>
  <c r="H265" i="3"/>
  <c r="H266" i="3"/>
  <c r="J261" i="3"/>
  <c r="J262" i="3"/>
  <c r="J263" i="3"/>
  <c r="J264" i="3"/>
  <c r="J265" i="3"/>
  <c r="J266" i="3"/>
  <c r="M261" i="3"/>
  <c r="M262" i="3"/>
  <c r="M263" i="3"/>
  <c r="M264" i="3"/>
  <c r="M265" i="3"/>
  <c r="M266" i="3"/>
  <c r="M260" i="3"/>
  <c r="J260" i="3"/>
  <c r="H260" i="3"/>
  <c r="H251" i="3" l="1"/>
  <c r="I251" i="3"/>
  <c r="J251" i="3"/>
  <c r="K251" i="3"/>
  <c r="L251" i="3"/>
  <c r="M251" i="3"/>
  <c r="N251" i="3"/>
  <c r="O251" i="3"/>
  <c r="P251" i="3"/>
  <c r="Q251" i="3"/>
  <c r="H252" i="3"/>
  <c r="I252" i="3"/>
  <c r="J252" i="3"/>
  <c r="K252" i="3"/>
  <c r="L252" i="3"/>
  <c r="M252" i="3"/>
  <c r="N252" i="3"/>
  <c r="O252" i="3"/>
  <c r="P252" i="3"/>
  <c r="Q252" i="3"/>
  <c r="G252" i="3"/>
  <c r="G251" i="3"/>
  <c r="H247" i="3"/>
  <c r="I247" i="3"/>
  <c r="J247" i="3"/>
  <c r="K247" i="3"/>
  <c r="L247" i="3"/>
  <c r="M247" i="3"/>
  <c r="N247" i="3"/>
  <c r="O247" i="3"/>
  <c r="P247" i="3"/>
  <c r="Q247" i="3"/>
  <c r="H246" i="3"/>
  <c r="I246" i="3"/>
  <c r="J246" i="3"/>
  <c r="K246" i="3"/>
  <c r="L246" i="3"/>
  <c r="M246" i="3"/>
  <c r="N246" i="3"/>
  <c r="O246" i="3"/>
  <c r="P246" i="3"/>
  <c r="Q246" i="3"/>
  <c r="G247" i="3"/>
  <c r="G246" i="3"/>
  <c r="T190" i="3" l="1"/>
  <c r="U190" i="3"/>
  <c r="C195" i="3" l="1"/>
  <c r="T185" i="3"/>
  <c r="U185" i="3"/>
  <c r="T186" i="3" l="1"/>
  <c r="U186" i="3"/>
  <c r="U192" i="3" l="1"/>
  <c r="U191" i="3"/>
  <c r="C175" i="3" l="1"/>
  <c r="C193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193" i="3" l="1"/>
  <c r="S197" i="3" s="1"/>
  <c r="R193" i="3"/>
  <c r="R197" i="3" s="1"/>
  <c r="Q193" i="3"/>
  <c r="Q197" i="3" s="1"/>
  <c r="P193" i="3"/>
  <c r="P197" i="3" s="1"/>
  <c r="O193" i="3"/>
  <c r="O197" i="3" s="1"/>
  <c r="N193" i="3"/>
  <c r="N197" i="3" s="1"/>
  <c r="M193" i="3"/>
  <c r="M197" i="3" s="1"/>
  <c r="L193" i="3"/>
  <c r="L197" i="3" s="1"/>
  <c r="K193" i="3"/>
  <c r="K197" i="3" s="1"/>
  <c r="J193" i="3"/>
  <c r="J197" i="3" s="1"/>
  <c r="I193" i="3"/>
  <c r="I197" i="3" s="1"/>
  <c r="H193" i="3"/>
  <c r="H197" i="3" s="1"/>
  <c r="G193" i="3"/>
  <c r="G197" i="3" s="1"/>
  <c r="F193" i="3"/>
  <c r="F197" i="3" s="1"/>
  <c r="E193" i="3"/>
  <c r="E197" i="3" s="1"/>
  <c r="D193" i="3"/>
  <c r="D197" i="3" s="1"/>
  <c r="C197" i="3"/>
  <c r="B193" i="3"/>
  <c r="B197" i="3" s="1"/>
  <c r="S207" i="3" l="1"/>
  <c r="R207" i="3"/>
  <c r="Q207" i="3"/>
  <c r="P207" i="3"/>
  <c r="O207" i="3"/>
  <c r="N207" i="3"/>
  <c r="M207" i="3"/>
  <c r="L207" i="3"/>
  <c r="K207" i="3"/>
  <c r="J207" i="3"/>
  <c r="I207" i="3"/>
  <c r="H207" i="3"/>
  <c r="G207" i="3"/>
  <c r="F207" i="3"/>
  <c r="E207" i="3"/>
  <c r="D207" i="3"/>
  <c r="C207" i="3"/>
  <c r="B207" i="3"/>
  <c r="B209" i="3" l="1"/>
  <c r="B210" i="3" s="1"/>
  <c r="D209" i="3"/>
  <c r="D210" i="3" s="1"/>
  <c r="F209" i="3"/>
  <c r="F210" i="3" s="1"/>
  <c r="H209" i="3"/>
  <c r="H210" i="3" s="1"/>
  <c r="J209" i="3"/>
  <c r="J210" i="3" s="1"/>
  <c r="L209" i="3"/>
  <c r="L210" i="3" s="1"/>
  <c r="N209" i="3"/>
  <c r="N210" i="3" s="1"/>
  <c r="P209" i="3"/>
  <c r="P210" i="3" s="1"/>
  <c r="R209" i="3"/>
  <c r="R210" i="3" s="1"/>
  <c r="E203" i="3"/>
  <c r="E206" i="3"/>
  <c r="E205" i="3"/>
  <c r="E204" i="3"/>
  <c r="E202" i="3"/>
  <c r="E201" i="3"/>
  <c r="E200" i="3"/>
  <c r="E199" i="3"/>
  <c r="G203" i="3"/>
  <c r="G206" i="3"/>
  <c r="G205" i="3"/>
  <c r="G204" i="3"/>
  <c r="G202" i="3"/>
  <c r="G201" i="3"/>
  <c r="G200" i="3"/>
  <c r="G199" i="3"/>
  <c r="K203" i="3"/>
  <c r="K206" i="3"/>
  <c r="K205" i="3"/>
  <c r="K204" i="3"/>
  <c r="K202" i="3"/>
  <c r="K201" i="3"/>
  <c r="K200" i="3"/>
  <c r="K199" i="3"/>
  <c r="M203" i="3"/>
  <c r="M206" i="3"/>
  <c r="M205" i="3"/>
  <c r="M204" i="3"/>
  <c r="M202" i="3"/>
  <c r="M201" i="3"/>
  <c r="M200" i="3"/>
  <c r="M199" i="3"/>
  <c r="Q203" i="3"/>
  <c r="Q206" i="3"/>
  <c r="Q205" i="3"/>
  <c r="Q204" i="3"/>
  <c r="Q202" i="3"/>
  <c r="Q201" i="3"/>
  <c r="Q200" i="3"/>
  <c r="Q199" i="3"/>
  <c r="S203" i="3"/>
  <c r="S206" i="3"/>
  <c r="S205" i="3"/>
  <c r="S204" i="3"/>
  <c r="S202" i="3"/>
  <c r="S201" i="3"/>
  <c r="S200" i="3"/>
  <c r="S199" i="3"/>
  <c r="B203" i="3"/>
  <c r="B206" i="3"/>
  <c r="B205" i="3"/>
  <c r="B204" i="3"/>
  <c r="B202" i="3"/>
  <c r="B201" i="3"/>
  <c r="B200" i="3"/>
  <c r="B199" i="3"/>
  <c r="D203" i="3"/>
  <c r="D206" i="3"/>
  <c r="D205" i="3"/>
  <c r="D204" i="3"/>
  <c r="D202" i="3"/>
  <c r="D201" i="3"/>
  <c r="D200" i="3"/>
  <c r="D199" i="3"/>
  <c r="F203" i="3"/>
  <c r="F206" i="3"/>
  <c r="F205" i="3"/>
  <c r="F204" i="3"/>
  <c r="F202" i="3"/>
  <c r="F201" i="3"/>
  <c r="F200" i="3"/>
  <c r="F199" i="3"/>
  <c r="H203" i="3"/>
  <c r="H206" i="3"/>
  <c r="H205" i="3"/>
  <c r="H204" i="3"/>
  <c r="H202" i="3"/>
  <c r="H201" i="3"/>
  <c r="H200" i="3"/>
  <c r="H199" i="3"/>
  <c r="J203" i="3"/>
  <c r="J206" i="3"/>
  <c r="J205" i="3"/>
  <c r="J204" i="3"/>
  <c r="J202" i="3"/>
  <c r="J201" i="3"/>
  <c r="J200" i="3"/>
  <c r="J199" i="3"/>
  <c r="L203" i="3"/>
  <c r="L206" i="3"/>
  <c r="L205" i="3"/>
  <c r="L204" i="3"/>
  <c r="L202" i="3"/>
  <c r="L201" i="3"/>
  <c r="L200" i="3"/>
  <c r="L199" i="3"/>
  <c r="N203" i="3"/>
  <c r="N206" i="3"/>
  <c r="N205" i="3"/>
  <c r="N204" i="3"/>
  <c r="N202" i="3"/>
  <c r="N201" i="3"/>
  <c r="N200" i="3"/>
  <c r="N199" i="3"/>
  <c r="P203" i="3"/>
  <c r="P206" i="3"/>
  <c r="P205" i="3"/>
  <c r="P204" i="3"/>
  <c r="P202" i="3"/>
  <c r="P201" i="3"/>
  <c r="P200" i="3"/>
  <c r="P199" i="3"/>
  <c r="R203" i="3"/>
  <c r="R206" i="3"/>
  <c r="R205" i="3"/>
  <c r="R204" i="3"/>
  <c r="R202" i="3"/>
  <c r="R201" i="3"/>
  <c r="R200" i="3"/>
  <c r="R199" i="3"/>
  <c r="C209" i="3"/>
  <c r="C210" i="3" s="1"/>
  <c r="E209" i="3"/>
  <c r="E210" i="3" s="1"/>
  <c r="G209" i="3"/>
  <c r="G210" i="3" s="1"/>
  <c r="I209" i="3"/>
  <c r="I210" i="3" s="1"/>
  <c r="K209" i="3"/>
  <c r="K210" i="3" s="1"/>
  <c r="M209" i="3"/>
  <c r="M210" i="3" s="1"/>
  <c r="O209" i="3"/>
  <c r="O210" i="3" s="1"/>
  <c r="Q209" i="3"/>
  <c r="Q210" i="3" s="1"/>
  <c r="S209" i="3"/>
  <c r="S210" i="3" s="1"/>
  <c r="C203" i="3"/>
  <c r="C206" i="3"/>
  <c r="C205" i="3"/>
  <c r="C204" i="3"/>
  <c r="C202" i="3"/>
  <c r="C201" i="3"/>
  <c r="C200" i="3"/>
  <c r="C199" i="3"/>
  <c r="I203" i="3"/>
  <c r="I206" i="3"/>
  <c r="I205" i="3"/>
  <c r="I204" i="3"/>
  <c r="I202" i="3"/>
  <c r="I201" i="3"/>
  <c r="I200" i="3"/>
  <c r="I199" i="3"/>
  <c r="O203" i="3"/>
  <c r="O206" i="3"/>
  <c r="O205" i="3"/>
  <c r="O204" i="3"/>
  <c r="O202" i="3"/>
  <c r="O201" i="3"/>
  <c r="O200" i="3"/>
  <c r="O199" i="3"/>
  <c r="C196" i="3"/>
  <c r="T187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192" i="3"/>
  <c r="T191" i="3"/>
  <c r="S195" i="3"/>
  <c r="R196" i="3"/>
  <c r="Q195" i="3"/>
  <c r="P196" i="3"/>
  <c r="O195" i="3"/>
  <c r="N196" i="3"/>
  <c r="M195" i="3"/>
  <c r="L196" i="3"/>
  <c r="K195" i="3"/>
  <c r="J196" i="3"/>
  <c r="I195" i="3"/>
  <c r="H196" i="3"/>
  <c r="G195" i="3"/>
  <c r="F196" i="3"/>
  <c r="E195" i="3"/>
  <c r="D196" i="3"/>
  <c r="T195" i="3" l="1"/>
  <c r="D195" i="3"/>
  <c r="F195" i="3"/>
  <c r="H195" i="3"/>
  <c r="J195" i="3"/>
  <c r="L195" i="3"/>
  <c r="N195" i="3"/>
  <c r="P195" i="3"/>
  <c r="R195" i="3"/>
  <c r="E196" i="3"/>
  <c r="G196" i="3"/>
  <c r="I196" i="3"/>
  <c r="K196" i="3"/>
  <c r="M196" i="3"/>
  <c r="O196" i="3"/>
  <c r="Q196" i="3"/>
  <c r="S196" i="3"/>
  <c r="T196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87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96" i="3" l="1"/>
  <c r="U195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<sst xmlns="http://schemas.openxmlformats.org/spreadsheetml/2006/main" count="313" uniqueCount="254">
  <si>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</si>
  <si>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</si>
  <si>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</si>
  <si>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</si>
  <si>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</si>
  <si>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</si>
  <si>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</si>
  <si>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</si>
  <si>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</si>
  <si>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</si>
  <si>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</si>
  <si>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</si>
  <si>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</si>
  <si>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</si>
  <si>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</si>
  <si>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</si>
  <si>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</si>
  <si>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</si>
  <si>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</si>
  <si>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</si>
  <si>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</si>
  <si>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</si>
  <si>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</si>
  <si>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</si>
  <si>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</si>
  <si>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</si>
  <si>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</si>
  <si>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</si>
  <si>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</si>
  <si>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</si>
  <si>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</si>
  <si>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</si>
  <si>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</si>
  <si>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</si>
  <si>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</si>
  <si>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</si>
  <si>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</si>
  <si>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</si>
  <si>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</si>
  <si>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</si>
  <si>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</si>
  <si>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</si>
  <si>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</si>
  <si>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</si>
  <si>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</si>
  <si>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</si>
  <si>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</si>
  <si>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</si>
  <si>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</si>
  <si>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</si>
  <si>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</si>
  <si>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</si>
  <si>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</si>
  <si>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</si>
  <si>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</si>
  <si>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</si>
  <si>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</si>
  <si>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</si>
  <si>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</si>
  <si>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</si>
  <si>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</si>
  <si>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</si>
  <si>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</si>
  <si>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</si>
  <si>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</si>
  <si>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</si>
  <si>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</si>
  <si>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</si>
  <si>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</si>
  <si>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</si>
  <si>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</si>
  <si>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</si>
  <si>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</si>
  <si>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</si>
  <si>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</si>
  <si>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</si>
  <si>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</si>
  <si>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</si>
  <si>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</si>
  <si>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</si>
  <si>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</si>
  <si>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</si>
  <si>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</si>
  <si>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</si>
  <si>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</si>
  <si>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</si>
  <si>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</si>
  <si>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</si>
  <si>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</si>
  <si>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</si>
  <si>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</si>
  <si>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</si>
  <si>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</si>
  <si>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</si>
  <si>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</si>
  <si>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</si>
  <si>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</si>
  <si>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</si>
  <si>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</si>
  <si>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</si>
  <si>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</si>
  <si>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</si>
  <si>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</si>
  <si>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</si>
  <si>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</si>
  <si>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</si>
  <si>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</si>
  <si>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</si>
  <si>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</si>
  <si>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</si>
  <si>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</si>
  <si>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</si>
  <si>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</si>
  <si>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</si>
  <si>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</si>
  <si>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</si>
  <si>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</si>
  <si>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</si>
  <si>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</si>
  <si>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</si>
  <si>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</si>
  <si>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</si>
  <si>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</si>
  <si>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</si>
  <si>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</si>
  <si>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</si>
  <si>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</si>
  <si>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</si>
  <si>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</si>
  <si>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</si>
  <si>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</si>
  <si>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</si>
  <si>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</si>
  <si>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</si>
  <si>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</si>
  <si>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</si>
  <si>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</si>
  <si>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</si>
  <si>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</si>
  <si>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</si>
  <si>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</si>
  <si>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</si>
  <si>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</si>
  <si>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</si>
  <si>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</si>
  <si>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</si>
  <si>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</si>
  <si>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</si>
  <si>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</si>
  <si>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</si>
  <si>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</si>
  <si>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</si>
  <si>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</si>
  <si>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</si>
  <si>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</si>
  <si>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</si>
  <si>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</si>
  <si>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</si>
  <si>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</si>
  <si>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</si>
  <si>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</si>
  <si>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</si>
  <si>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</si>
  <si>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</si>
  <si>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</si>
  <si>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</si>
  <si>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</si>
  <si>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</si>
  <si>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</si>
  <si>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</si>
  <si>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</si>
  <si>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</si>
  <si>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</si>
  <si>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</si>
  <si>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</si>
  <si>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</si>
  <si>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</si>
  <si>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</si>
  <si>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</si>
  <si>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</si>
  <si>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</si>
  <si>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</si>
  <si>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</si>
  <si>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</si>
  <si>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</si>
  <si>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</si>
  <si>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</si>
  <si>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</si>
  <si>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</si>
  <si>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</si>
  <si>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</si>
  <si>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</si>
  <si>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</si>
  <si>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</si>
  <si>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</si>
  <si>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</si>
  <si>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</si>
  <si>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</si>
  <si>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</si>
  <si>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</si>
  <si>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</si>
  <si>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</si>
  <si>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</si>
  <si>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</si>
  <si>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</si>
  <si>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</si>
  <si>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</si>
  <si>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</si>
  <si>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</si>
  <si>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</si>
  <si>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</si>
  <si>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15년대비</t>
    <phoneticPr fontId="13" type="noConversion"/>
  </si>
  <si>
    <t>2017. 2</t>
    <phoneticPr fontId="12" type="noConversion"/>
  </si>
  <si>
    <t>2015. 8월</t>
  </si>
  <si>
    <t>2016. 8월</t>
  </si>
  <si>
    <t>‘17.8월</t>
  </si>
  <si>
    <t>실 적</t>
  </si>
  <si>
    <t>전년동기비</t>
  </si>
  <si>
    <t>‘15년동기비</t>
  </si>
  <si>
    <t>2015년 누적</t>
  </si>
  <si>
    <t>2016년 누적</t>
  </si>
  <si>
    <t>2017년 누적</t>
  </si>
  <si>
    <t>전전년동기비</t>
  </si>
  <si>
    <t>구 분</t>
  </si>
  <si>
    <t>’17.8월(A)</t>
  </si>
  <si>
    <t>전월(B)</t>
  </si>
  <si>
    <t>(A)/(B)</t>
  </si>
  <si>
    <t>전년동월(C)</t>
  </si>
  <si>
    <t>(A)/(C)</t>
  </si>
  <si>
    <t>‘17년 1~8월</t>
  </si>
  <si>
    <t>(A)</t>
  </si>
  <si>
    <t>’16년 1~8월 (B)</t>
  </si>
  <si>
    <t>수주액(억원)</t>
  </si>
  <si>
    <t>◦ 공공부문</t>
  </si>
  <si>
    <t>- 토 목</t>
  </si>
  <si>
    <t>- 건 축</t>
  </si>
  <si>
    <t>◦ 민간부문</t>
  </si>
  <si>
    <t>구 분(단위)</t>
  </si>
  <si>
    <t>전 월(B)</t>
  </si>
  <si>
    <t>◦ 건축허가면적(천㎡)</t>
  </si>
  <si>
    <t>- 주 거 용</t>
  </si>
  <si>
    <t>- 비주거용</t>
  </si>
  <si>
    <t>◦ 건축착공면적(천㎡)</t>
  </si>
  <si>
    <t>◦ 미분양주택(호)</t>
  </si>
  <si>
    <t>- 수도권</t>
  </si>
  <si>
    <t>- 지 방</t>
  </si>
  <si>
    <t>◦ 건설고용인구(천명)</t>
  </si>
  <si>
    <t>2017년 9월 건설수주액분석</t>
    <phoneticPr fontId="13" type="noConversion"/>
  </si>
  <si>
    <t>비주거</t>
  </si>
  <si>
    <t>17.9월 누적</t>
    <phoneticPr fontId="12" type="noConversion"/>
  </si>
  <si>
    <t>16.9월 누적</t>
    <phoneticPr fontId="12" type="noConversion"/>
  </si>
  <si>
    <t>15.9월 누적</t>
    <phoneticPr fontId="12" type="noConversion"/>
  </si>
  <si>
    <t>-</t>
    <phoneticPr fontId="12" type="noConversion"/>
  </si>
  <si>
    <t>3/4분기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</si>
</sst>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4" formatCode="0.0"/>
    <numFmt numFmtId="186" formatCode="_-* #,##0.0_-;\-* #,##0.0_-;_-* &quot;-&quot;??_-;_-@_-"/>
  </numFmts>
  <fonts count="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sz val="11"/>
      <color rgb="FF002060"/>
      <name val="맑은 고딕"/>
      <family val="2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90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8" fillId="10" borderId="0" xfId="0" applyFont="1" applyFill="1">
      <alignment vertical="center"/>
    </xf>
    <xf numFmtId="41" fontId="20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1" fillId="0" borderId="0" xfId="0" applyFont="1">
      <alignment vertical="center"/>
    </xf>
    <xf numFmtId="0" fontId="16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49" fontId="17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6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3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6" fillId="2" borderId="1" xfId="5" applyFont="1" applyFill="1" applyBorder="1" applyAlignment="1">
      <alignment vertical="center" shrinkToFit="1"/>
    </xf>
    <xf numFmtId="41" fontId="26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5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5" fillId="8" borderId="1" xfId="0" applyNumberFormat="1" applyFont="1" applyFill="1" applyBorder="1">
      <alignment vertical="center"/>
    </xf>
    <xf numFmtId="177" fontId="17" fillId="11" borderId="1" xfId="0" applyNumberFormat="1" applyFont="1" applyFill="1" applyBorder="1">
      <alignment vertical="center"/>
    </xf>
    <xf numFmtId="177" fontId="23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7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37" xfId="0" applyFont="1" applyFill="1" applyBorder="1">
      <alignment vertical="center"/>
    </xf>
    <xf numFmtId="0" fontId="16" fillId="7" borderId="0" xfId="0" applyFont="1" applyFill="1">
      <alignment vertical="center"/>
    </xf>
    <xf numFmtId="180" fontId="22" fillId="7" borderId="0" xfId="0" applyNumberFormat="1" applyFont="1" applyFill="1">
      <alignment vertical="center"/>
    </xf>
    <xf numFmtId="0" fontId="22" fillId="7" borderId="0" xfId="0" applyFont="1" applyFill="1">
      <alignment vertical="center"/>
    </xf>
    <xf numFmtId="41" fontId="16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5" fillId="8" borderId="1" xfId="0" applyNumberFormat="1" applyFont="1" applyFill="1" applyBorder="1">
      <alignment vertical="center"/>
    </xf>
    <xf numFmtId="0" fontId="25" fillId="0" borderId="0" xfId="0" applyFont="1" applyFill="1">
      <alignment vertical="center"/>
    </xf>
    <xf numFmtId="41" fontId="25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9" fillId="0" borderId="1" xfId="0" applyNumberFormat="1" applyFont="1" applyFill="1" applyBorder="1">
      <alignment vertical="center"/>
    </xf>
    <xf numFmtId="0" fontId="30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8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0" fillId="0" borderId="10" xfId="0" applyFont="1" applyFill="1" applyBorder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5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5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1" fontId="19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1" fillId="0" borderId="0" xfId="0" applyFont="1">
      <alignment vertical="center"/>
    </xf>
    <xf numFmtId="176" fontId="21" fillId="13" borderId="0" xfId="0" applyNumberFormat="1" applyFont="1" applyFill="1" applyBorder="1">
      <alignment vertical="center"/>
    </xf>
    <xf numFmtId="181" fontId="21" fillId="14" borderId="0" xfId="0" applyNumberFormat="1" applyFont="1" applyFill="1" applyBorder="1">
      <alignment vertical="center"/>
    </xf>
    <xf numFmtId="181" fontId="0" fillId="7" borderId="0" xfId="0" applyNumberFormat="1" applyFill="1">
      <alignment vertical="center"/>
    </xf>
    <xf numFmtId="181" fontId="23" fillId="0" borderId="0" xfId="0" applyNumberFormat="1" applyFo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/>
    </xf>
    <xf numFmtId="41" fontId="7" fillId="7" borderId="1" xfId="5" applyFont="1" applyFill="1" applyBorder="1" applyAlignment="1">
      <alignment horizontal="right"/>
    </xf>
    <xf numFmtId="178" fontId="7" fillId="7" borderId="1" xfId="5" applyNumberFormat="1" applyFont="1" applyFill="1" applyBorder="1" applyAlignment="1">
      <alignment horizontal="right"/>
    </xf>
    <xf numFmtId="0" fontId="30" fillId="7" borderId="10" xfId="0" applyFont="1" applyFill="1" applyBorder="1">
      <alignment vertical="center"/>
    </xf>
    <xf numFmtId="0" fontId="14" fillId="7" borderId="0" xfId="0" applyFont="1" applyFill="1">
      <alignment vertical="center"/>
    </xf>
    <xf numFmtId="41" fontId="14" fillId="7" borderId="0" xfId="0" applyNumberFormat="1" applyFont="1" applyFill="1">
      <alignment vertical="center"/>
    </xf>
    <xf numFmtId="41" fontId="7" fillId="8" borderId="1" xfId="5" applyFont="1" applyFill="1" applyBorder="1" applyAlignment="1">
      <alignment horizontal="center" vertical="center"/>
    </xf>
    <xf numFmtId="176" fontId="14" fillId="8" borderId="1" xfId="0" applyNumberFormat="1" applyFont="1" applyFill="1" applyBorder="1">
      <alignment vertical="center"/>
    </xf>
    <xf numFmtId="176" fontId="16" fillId="0" borderId="0" xfId="0" applyNumberFormat="1" applyFo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/>
    <xf numFmtId="41" fontId="7" fillId="0" borderId="1" xfId="5" applyFont="1" applyFill="1" applyBorder="1" applyAlignment="1"/>
    <xf numFmtId="0" fontId="30" fillId="11" borderId="10" xfId="0" applyFont="1" applyFill="1" applyBorder="1">
      <alignment vertical="center"/>
    </xf>
    <xf numFmtId="177" fontId="7" fillId="11" borderId="1" xfId="0" applyNumberFormat="1" applyFont="1" applyFill="1" applyBorder="1">
      <alignment vertical="center"/>
    </xf>
    <xf numFmtId="180" fontId="0" fillId="0" borderId="0" xfId="0" applyNumberFormat="1">
      <alignment vertical="center"/>
    </xf>
    <xf numFmtId="41" fontId="0" fillId="0" borderId="0" xfId="31" applyFont="1">
      <alignment vertical="center"/>
    </xf>
    <xf numFmtId="41" fontId="33" fillId="0" borderId="0" xfId="31" applyFont="1">
      <alignment vertical="center"/>
    </xf>
    <xf numFmtId="0" fontId="28" fillId="0" borderId="10" xfId="0" applyFont="1" applyFill="1" applyBorder="1">
      <alignment vertical="center"/>
    </xf>
    <xf numFmtId="177" fontId="17" fillId="0" borderId="1" xfId="0" applyNumberFormat="1" applyFont="1" applyFill="1" applyBorder="1">
      <alignment vertical="center"/>
    </xf>
    <xf numFmtId="3" fontId="0" fillId="0" borderId="0" xfId="0" applyNumberFormat="1">
      <alignment vertical="center"/>
    </xf>
    <xf numFmtId="184" fontId="0" fillId="0" borderId="0" xfId="0" applyNumberFormat="1">
      <alignment vertical="center"/>
    </xf>
    <xf numFmtId="0" fontId="7" fillId="11" borderId="1" xfId="5" applyNumberFormat="1" applyFont="1" applyFill="1" applyBorder="1" applyAlignment="1">
      <alignment horizontal="center" vertical="center"/>
    </xf>
    <xf numFmtId="176" fontId="16" fillId="11" borderId="1" xfId="0" applyNumberFormat="1" applyFont="1" applyFill="1" applyBorder="1">
      <alignment vertical="center"/>
    </xf>
    <xf numFmtId="0" fontId="16" fillId="11" borderId="0" xfId="0" applyFont="1" applyFill="1">
      <alignment vertical="center"/>
    </xf>
    <xf numFmtId="41" fontId="16" fillId="11" borderId="0" xfId="0" applyNumberFormat="1" applyFont="1" applyFill="1">
      <alignment vertical="center"/>
    </xf>
    <xf numFmtId="176" fontId="14" fillId="11" borderId="1" xfId="0" applyNumberFormat="1" applyFont="1" applyFill="1" applyBorder="1" applyAlignment="1">
      <alignment horizontal="right" vertical="center"/>
    </xf>
    <xf numFmtId="41" fontId="7" fillId="11" borderId="6" xfId="5" applyFont="1" applyFill="1" applyBorder="1" applyAlignment="1">
      <alignment horizontal="right"/>
    </xf>
    <xf numFmtId="41" fontId="7" fillId="11" borderId="1" xfId="5" applyFont="1" applyFill="1" applyBorder="1" applyAlignment="1">
      <alignment horizontal="right"/>
    </xf>
    <xf numFmtId="178" fontId="7" fillId="11" borderId="1" xfId="5" applyNumberFormat="1" applyFont="1" applyFill="1" applyBorder="1" applyAlignment="1">
      <alignment horizontal="right"/>
    </xf>
    <xf numFmtId="176" fontId="14" fillId="11" borderId="1" xfId="0" applyNumberFormat="1" applyFont="1" applyFill="1" applyBorder="1">
      <alignment vertical="center"/>
    </xf>
    <xf numFmtId="0" fontId="22" fillId="11" borderId="0" xfId="0" applyFont="1" applyFill="1">
      <alignment vertical="center"/>
    </xf>
    <xf numFmtId="177" fontId="11" fillId="11" borderId="1" xfId="0" applyNumberFormat="1" applyFont="1" applyFill="1" applyBorder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5" fillId="4" borderId="38" xfId="0" applyFont="1" applyFill="1" applyBorder="1" applyAlignment="1">
      <alignment horizontal="center" vertical="center"/>
    </xf>
    <xf numFmtId="0" fontId="32" fillId="0" borderId="0" xfId="25" applyFont="1" applyFill="1" applyAlignment="1">
      <alignment horizontal="center" vertical="center"/>
    </xf>
    <xf numFmtId="186" fontId="0" fillId="0" borderId="0" xfId="0" applyNumberFormat="1">
      <alignment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0"/>
  <sheetViews>
    <sheetView tabSelected="1" view="pageBreakPreview" zoomScaleNormal="100" zoomScaleSheetLayoutView="100" workbookViewId="0">
      <pane ySplit="5" topLeftCell="A179" activePane="bottomLeft" state="frozen"/>
      <selection pane="bottomLeft" activeCell="E181" sqref="E181"/>
    </sheetView>
  </sheetViews>
  <sheetFormatPr defaultRowHeight="16.5"/>
  <cols>
    <col min="1" max="1" width="17" customWidth="1"/>
    <col min="2" max="2" width="21" bestFit="1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203" hidden="1" customWidth="1"/>
    <col min="21" max="21" width="12.25" style="179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6.25" customHeight="1">
      <c r="A1" s="288" t="s">
        <v>247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0"/>
      <c r="S2" s="194" t="s">
        <v>177</v>
      </c>
      <c r="U2" s="194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85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86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87"/>
    </row>
    <row r="6" spans="1:21" ht="17.25" hidden="1" thickTop="1">
      <c r="A6" s="144" t="s">
        <v>67</v>
      </c>
      <c r="B6" s="145">
        <v>1024478</v>
      </c>
      <c r="C6" s="146">
        <v>322615</v>
      </c>
      <c r="D6" s="147">
        <v>229858</v>
      </c>
      <c r="E6" s="147"/>
      <c r="F6" s="147">
        <v>92307</v>
      </c>
      <c r="G6" s="147">
        <v>32791</v>
      </c>
      <c r="H6" s="147">
        <v>59516</v>
      </c>
      <c r="I6" s="147">
        <v>702312</v>
      </c>
      <c r="J6" s="147">
        <v>89641</v>
      </c>
      <c r="K6" s="147"/>
      <c r="L6" s="147">
        <v>612671</v>
      </c>
      <c r="M6" s="147">
        <v>418693</v>
      </c>
      <c r="N6" s="147">
        <v>193978</v>
      </c>
      <c r="O6" s="147">
        <v>319499</v>
      </c>
      <c r="P6" s="147"/>
      <c r="Q6" s="147">
        <v>704979</v>
      </c>
      <c r="R6" s="147">
        <v>451483</v>
      </c>
      <c r="S6" s="147">
        <v>253496</v>
      </c>
      <c r="T6" s="204"/>
      <c r="U6" s="201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7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7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7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7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7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7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7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7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7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7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7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7"/>
    </row>
    <row r="19" spans="1:21" hidden="1">
      <c r="A19" s="148" t="s">
        <v>71</v>
      </c>
      <c r="B19" s="149">
        <v>945723</v>
      </c>
      <c r="C19" s="150">
        <v>337645</v>
      </c>
      <c r="D19" s="151">
        <v>232608</v>
      </c>
      <c r="E19" s="151"/>
      <c r="F19" s="151">
        <v>105037</v>
      </c>
      <c r="G19" s="151">
        <v>31722</v>
      </c>
      <c r="H19" s="151">
        <v>73315</v>
      </c>
      <c r="I19" s="151">
        <v>608078</v>
      </c>
      <c r="J19" s="151">
        <v>89628</v>
      </c>
      <c r="K19" s="151"/>
      <c r="L19" s="151">
        <v>518450</v>
      </c>
      <c r="M19" s="151">
        <v>324962</v>
      </c>
      <c r="N19" s="151">
        <v>193488</v>
      </c>
      <c r="O19" s="151">
        <v>322236</v>
      </c>
      <c r="P19" s="151"/>
      <c r="Q19" s="151">
        <v>623487</v>
      </c>
      <c r="R19" s="151">
        <v>356684</v>
      </c>
      <c r="S19" s="151">
        <v>266803</v>
      </c>
      <c r="U19" s="187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87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87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87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87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87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87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87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87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87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87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87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87"/>
    </row>
    <row r="32" spans="1:21" hidden="1">
      <c r="A32" s="152" t="s">
        <v>73</v>
      </c>
      <c r="B32" s="153">
        <v>993840</v>
      </c>
      <c r="C32" s="154">
        <v>318255</v>
      </c>
      <c r="D32" s="154">
        <v>209715</v>
      </c>
      <c r="E32" s="154"/>
      <c r="F32" s="154">
        <v>108540</v>
      </c>
      <c r="G32" s="154">
        <v>38533</v>
      </c>
      <c r="H32" s="154">
        <v>70007</v>
      </c>
      <c r="I32" s="154">
        <v>675585</v>
      </c>
      <c r="J32" s="154">
        <v>94249</v>
      </c>
      <c r="K32" s="154"/>
      <c r="L32" s="154">
        <v>581336</v>
      </c>
      <c r="M32" s="154">
        <v>391554</v>
      </c>
      <c r="N32" s="154">
        <v>189782</v>
      </c>
      <c r="O32" s="154">
        <v>303964</v>
      </c>
      <c r="P32" s="154"/>
      <c r="Q32" s="154">
        <v>689876</v>
      </c>
      <c r="R32" s="154">
        <v>430087</v>
      </c>
      <c r="S32" s="154">
        <v>259789</v>
      </c>
      <c r="U32" s="187"/>
    </row>
    <row r="33" spans="1:21" hidden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87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87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87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87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87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87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87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87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87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87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87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87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87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3">
        <v>84.9</v>
      </c>
      <c r="U46" s="188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3">
        <v>84.9</v>
      </c>
      <c r="U47" s="188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3">
        <v>84.9</v>
      </c>
      <c r="U48" s="188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3">
        <v>84.9</v>
      </c>
      <c r="U49" s="188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3">
        <v>84.9</v>
      </c>
      <c r="U50" s="188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3">
        <v>84.9</v>
      </c>
      <c r="U51" s="188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3">
        <v>84.9</v>
      </c>
      <c r="U52" s="188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3">
        <v>84.9</v>
      </c>
      <c r="U53" s="188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3">
        <v>84.9</v>
      </c>
      <c r="U54" s="188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3">
        <v>84.9</v>
      </c>
      <c r="U55" s="188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3">
        <v>84.9</v>
      </c>
      <c r="U56" s="188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3">
        <v>84.9</v>
      </c>
      <c r="U57" s="188">
        <f t="shared" si="0"/>
        <v>225224.19642822491</v>
      </c>
    </row>
    <row r="58" spans="1:21" s="170" customFormat="1" hidden="1">
      <c r="A58" s="110" t="s">
        <v>85</v>
      </c>
      <c r="B58" s="185">
        <v>1279117.8064766699</v>
      </c>
      <c r="C58" s="186">
        <v>370887.19010117021</v>
      </c>
      <c r="D58" s="186">
        <v>219321.66055654519</v>
      </c>
      <c r="E58" s="186"/>
      <c r="F58" s="186">
        <v>151565.52954462502</v>
      </c>
      <c r="G58" s="186">
        <v>75699.276960817297</v>
      </c>
      <c r="H58" s="186">
        <v>75866.252583807742</v>
      </c>
      <c r="I58" s="186">
        <v>908230.61637549952</v>
      </c>
      <c r="J58" s="186">
        <v>142605.59324960742</v>
      </c>
      <c r="K58" s="186"/>
      <c r="L58" s="186">
        <v>765625.02312589216</v>
      </c>
      <c r="M58" s="186">
        <v>505784.68642786035</v>
      </c>
      <c r="N58" s="186">
        <v>259840.33669803187</v>
      </c>
      <c r="O58" s="186">
        <v>361927.25380615261</v>
      </c>
      <c r="P58" s="186"/>
      <c r="Q58" s="186">
        <v>917190.55267051735</v>
      </c>
      <c r="R58" s="186">
        <v>581483.96338867769</v>
      </c>
      <c r="S58" s="186">
        <v>335706.58928183961</v>
      </c>
      <c r="T58" s="205">
        <v>84.9</v>
      </c>
      <c r="U58" s="189">
        <f t="shared" si="0"/>
        <v>1506616.9687593284</v>
      </c>
    </row>
    <row r="59" spans="1:21" hidden="1">
      <c r="A59" s="181" t="s">
        <v>86</v>
      </c>
      <c r="B59" s="182">
        <v>66556.836799503886</v>
      </c>
      <c r="C59" s="183">
        <v>18774.017073714371</v>
      </c>
      <c r="D59" s="183">
        <v>6066.152573798513</v>
      </c>
      <c r="E59" s="184" t="s">
        <v>41</v>
      </c>
      <c r="F59" s="181">
        <v>12707.864499915859</v>
      </c>
      <c r="G59" s="181">
        <v>10308.73</v>
      </c>
      <c r="H59" s="181">
        <v>2399.1344999158596</v>
      </c>
      <c r="I59" s="181">
        <v>47782.819725789501</v>
      </c>
      <c r="J59" s="181">
        <v>2706.1234806715547</v>
      </c>
      <c r="K59" s="184" t="s">
        <v>41</v>
      </c>
      <c r="L59" s="181">
        <v>45076.69624511795</v>
      </c>
      <c r="M59" s="181">
        <v>25298.752345508976</v>
      </c>
      <c r="N59" s="181">
        <v>19777.943899608974</v>
      </c>
      <c r="O59" s="181">
        <v>8772.2760544700686</v>
      </c>
      <c r="P59" s="184" t="s">
        <v>41</v>
      </c>
      <c r="Q59" s="181">
        <v>57784.560745033807</v>
      </c>
      <c r="R59" s="181">
        <v>35607.482345508972</v>
      </c>
      <c r="S59" s="181">
        <v>22177.078399524835</v>
      </c>
      <c r="T59" s="203">
        <v>94.5</v>
      </c>
      <c r="U59" s="188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3">
        <v>94.5</v>
      </c>
      <c r="U60" s="188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3">
        <v>94.5</v>
      </c>
      <c r="U61" s="188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3">
        <v>94.5</v>
      </c>
      <c r="U62" s="188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3">
        <v>94.5</v>
      </c>
      <c r="U63" s="188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3">
        <v>94.5</v>
      </c>
      <c r="U64" s="188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3">
        <v>94.5</v>
      </c>
      <c r="U65" s="188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3">
        <v>94.5</v>
      </c>
      <c r="U66" s="188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3">
        <v>94.5</v>
      </c>
      <c r="U67" s="188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3">
        <v>94.5</v>
      </c>
      <c r="U68" s="188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3">
        <v>94.5</v>
      </c>
      <c r="U69" s="188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3">
        <v>94.5</v>
      </c>
      <c r="U70" s="188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3">
        <v>94.5</v>
      </c>
      <c r="U71" s="188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3">
        <v>96.1</v>
      </c>
      <c r="U72" s="188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3">
        <v>96.1</v>
      </c>
      <c r="U73" s="188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3">
        <v>96.1</v>
      </c>
      <c r="U74" s="188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3">
        <v>96.1</v>
      </c>
      <c r="U75" s="188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3">
        <v>96.1</v>
      </c>
      <c r="U76" s="188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3">
        <v>96.1</v>
      </c>
      <c r="U77" s="188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3">
        <v>96.1</v>
      </c>
      <c r="U78" s="188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3">
        <v>96.1</v>
      </c>
      <c r="U79" s="188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3">
        <v>96.1</v>
      </c>
      <c r="U80" s="188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3">
        <v>96.1</v>
      </c>
      <c r="U81" s="188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3">
        <v>96.1</v>
      </c>
      <c r="U82" s="188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3">
        <v>96.1</v>
      </c>
      <c r="U83" s="188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3">
        <v>96.1</v>
      </c>
      <c r="U84" s="188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3">
        <v>100</v>
      </c>
      <c r="U85" s="188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3">
        <v>100</v>
      </c>
      <c r="U86" s="188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3">
        <v>100</v>
      </c>
      <c r="U87" s="188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3">
        <v>100</v>
      </c>
      <c r="U88" s="188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3">
        <v>100</v>
      </c>
      <c r="U89" s="188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3">
        <v>100</v>
      </c>
      <c r="U90" s="188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3">
        <v>100</v>
      </c>
      <c r="U91" s="188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3">
        <v>100</v>
      </c>
      <c r="U92" s="188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3">
        <v>100</v>
      </c>
      <c r="U93" s="188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3">
        <v>100</v>
      </c>
      <c r="U94" s="188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3">
        <v>100</v>
      </c>
      <c r="U95" s="188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3">
        <v>100</v>
      </c>
      <c r="U96" s="188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3">
        <v>100</v>
      </c>
      <c r="U97" s="190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3">
        <v>106.2</v>
      </c>
      <c r="U98" s="188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3">
        <v>106.2</v>
      </c>
      <c r="U99" s="188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3">
        <v>106.2</v>
      </c>
      <c r="U100" s="188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3">
        <v>106.2</v>
      </c>
      <c r="U101" s="188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3">
        <v>106.2</v>
      </c>
      <c r="U102" s="188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3">
        <v>106.2</v>
      </c>
      <c r="U103" s="188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3">
        <v>106.2</v>
      </c>
      <c r="U104" s="188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3">
        <v>106.2</v>
      </c>
      <c r="U105" s="188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3">
        <v>106.2</v>
      </c>
      <c r="U106" s="188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3">
        <v>106.2</v>
      </c>
      <c r="U107" s="188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3">
        <v>106.2</v>
      </c>
      <c r="U108" s="188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3">
        <v>106.2</v>
      </c>
      <c r="U109" s="188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3">
        <v>106.2</v>
      </c>
      <c r="U110" s="191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3">
        <v>108.4</v>
      </c>
      <c r="U111" s="188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3">
        <v>108.4</v>
      </c>
      <c r="U112" s="188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3">
        <v>108.4</v>
      </c>
      <c r="U113" s="188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3">
        <v>108.4</v>
      </c>
      <c r="U114" s="188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3">
        <v>108.4</v>
      </c>
      <c r="U115" s="188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3">
        <v>108.4</v>
      </c>
      <c r="U116" s="188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3">
        <v>108.4</v>
      </c>
      <c r="U117" s="188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3">
        <v>108.4</v>
      </c>
      <c r="U118" s="188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3">
        <v>108.4</v>
      </c>
      <c r="U119" s="188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3">
        <v>108.4</v>
      </c>
      <c r="U120" s="188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3">
        <v>108.4</v>
      </c>
      <c r="U121" s="188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3">
        <v>108.4</v>
      </c>
      <c r="U122" s="188">
        <f t="shared" si="2"/>
        <v>99722.324723247235</v>
      </c>
    </row>
    <row r="123" spans="1:21" s="170" customFormat="1" hidden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06">
        <v>108.4</v>
      </c>
      <c r="U123" s="192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3">
        <v>108.5</v>
      </c>
      <c r="U124" s="188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3">
        <v>108.5</v>
      </c>
      <c r="U125" s="188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3">
        <v>108.5</v>
      </c>
      <c r="U126" s="188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3">
        <v>108.5</v>
      </c>
      <c r="U127" s="188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3">
        <v>108.5</v>
      </c>
      <c r="U128" s="188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3">
        <v>108.5</v>
      </c>
      <c r="U129" s="188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3">
        <v>108.5</v>
      </c>
      <c r="U130" s="188">
        <f t="shared" si="2"/>
        <v>62130.875576036866</v>
      </c>
    </row>
    <row r="131" spans="1:25" hidden="1">
      <c r="A131" s="167" t="s">
        <v>135</v>
      </c>
      <c r="B131" s="168">
        <v>59679</v>
      </c>
      <c r="C131" s="168">
        <v>24326</v>
      </c>
      <c r="D131" s="168">
        <v>13832</v>
      </c>
      <c r="E131" s="168">
        <v>833</v>
      </c>
      <c r="F131" s="168">
        <v>10494</v>
      </c>
      <c r="G131" s="168">
        <v>1465</v>
      </c>
      <c r="H131" s="168">
        <v>9030</v>
      </c>
      <c r="I131" s="168">
        <v>35353</v>
      </c>
      <c r="J131" s="168">
        <v>4999</v>
      </c>
      <c r="K131" s="168">
        <v>3315</v>
      </c>
      <c r="L131" s="168">
        <v>30355</v>
      </c>
      <c r="M131" s="168">
        <v>13984</v>
      </c>
      <c r="N131" s="168">
        <v>16371</v>
      </c>
      <c r="O131" s="168">
        <v>18831</v>
      </c>
      <c r="P131" s="168">
        <v>4148</v>
      </c>
      <c r="Q131" s="168">
        <v>40849</v>
      </c>
      <c r="R131" s="168">
        <v>15448</v>
      </c>
      <c r="S131" s="168">
        <v>25401</v>
      </c>
      <c r="T131" s="203">
        <v>108.5</v>
      </c>
      <c r="U131" s="188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3">
        <v>108.5</v>
      </c>
      <c r="U132" s="188">
        <f t="shared" si="2"/>
        <v>66866.359447004608</v>
      </c>
    </row>
    <row r="133" spans="1:25" s="171" customFormat="1" hidden="1">
      <c r="A133" s="167" t="s">
        <v>137</v>
      </c>
      <c r="B133" s="168">
        <v>94919</v>
      </c>
      <c r="C133" s="168">
        <v>24092</v>
      </c>
      <c r="D133" s="168">
        <v>13308</v>
      </c>
      <c r="E133" s="168">
        <v>1325</v>
      </c>
      <c r="F133" s="168">
        <v>10784</v>
      </c>
      <c r="G133" s="168">
        <v>3256</v>
      </c>
      <c r="H133" s="168">
        <v>7528</v>
      </c>
      <c r="I133" s="168">
        <v>70827</v>
      </c>
      <c r="J133" s="168">
        <v>15427</v>
      </c>
      <c r="K133" s="168">
        <v>3005</v>
      </c>
      <c r="L133" s="168">
        <v>55400</v>
      </c>
      <c r="M133" s="168">
        <v>38706</v>
      </c>
      <c r="N133" s="168">
        <v>16694</v>
      </c>
      <c r="O133" s="168">
        <v>28735</v>
      </c>
      <c r="P133" s="168">
        <v>4330</v>
      </c>
      <c r="Q133" s="168">
        <v>66184</v>
      </c>
      <c r="R133" s="168">
        <v>41962</v>
      </c>
      <c r="S133" s="168">
        <v>24222</v>
      </c>
      <c r="T133" s="203">
        <v>108.5</v>
      </c>
      <c r="U133" s="188">
        <f t="shared" si="2"/>
        <v>87482.949308755764</v>
      </c>
    </row>
    <row r="134" spans="1:25" s="171" customFormat="1" hidden="1">
      <c r="A134" s="167" t="s">
        <v>138</v>
      </c>
      <c r="B134" s="168">
        <v>83469</v>
      </c>
      <c r="C134" s="168">
        <v>33258</v>
      </c>
      <c r="D134" s="168">
        <v>17905</v>
      </c>
      <c r="E134" s="168">
        <v>434</v>
      </c>
      <c r="F134" s="168">
        <v>15353</v>
      </c>
      <c r="G134" s="168">
        <v>6710</v>
      </c>
      <c r="H134" s="168">
        <v>8643</v>
      </c>
      <c r="I134" s="168">
        <v>50211</v>
      </c>
      <c r="J134" s="168">
        <v>7067</v>
      </c>
      <c r="K134" s="168">
        <v>1573</v>
      </c>
      <c r="L134" s="168">
        <v>43144</v>
      </c>
      <c r="M134" s="168">
        <v>24340</v>
      </c>
      <c r="N134" s="168">
        <v>18804</v>
      </c>
      <c r="O134" s="168">
        <v>24973</v>
      </c>
      <c r="P134" s="168">
        <v>2007</v>
      </c>
      <c r="Q134" s="168">
        <v>58496</v>
      </c>
      <c r="R134" s="168">
        <v>31050</v>
      </c>
      <c r="S134" s="168">
        <v>27446</v>
      </c>
      <c r="T134" s="203">
        <v>108.5</v>
      </c>
      <c r="U134" s="188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3">
        <v>108.5</v>
      </c>
      <c r="U135" s="188">
        <f t="shared" si="2"/>
        <v>132282.02764976959</v>
      </c>
      <c r="Y135" s="143"/>
    </row>
    <row r="136" spans="1:25" ht="17.25" hidden="1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3">
        <v>108.5</v>
      </c>
      <c r="U136" s="192">
        <f t="shared" si="2"/>
        <v>841538.24884792627</v>
      </c>
    </row>
    <row r="137" spans="1:25" hidden="1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07">
        <v>110.1</v>
      </c>
      <c r="U137" s="188">
        <f t="shared" si="2"/>
        <v>63058.128973660314</v>
      </c>
    </row>
    <row r="138" spans="1:25" hidden="1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07">
        <v>110.1</v>
      </c>
      <c r="U138" s="188">
        <f t="shared" si="2"/>
        <v>70619.43687556767</v>
      </c>
    </row>
    <row r="139" spans="1:25" hidden="1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07">
        <v>110.1</v>
      </c>
      <c r="U139" s="188">
        <f t="shared" si="2"/>
        <v>69449.591280653956</v>
      </c>
    </row>
    <row r="140" spans="1:25" hidden="1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07">
        <v>110.1</v>
      </c>
      <c r="U140" s="188">
        <f t="shared" si="2"/>
        <v>82788.374205267944</v>
      </c>
    </row>
    <row r="141" spans="1:25" hidden="1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07">
        <v>110.1</v>
      </c>
      <c r="U141" s="188">
        <f t="shared" si="2"/>
        <v>72074.477747502271</v>
      </c>
    </row>
    <row r="142" spans="1:25" hidden="1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07">
        <v>110.1</v>
      </c>
      <c r="U142" s="188">
        <f t="shared" si="2"/>
        <v>93009.990917347881</v>
      </c>
    </row>
    <row r="143" spans="1:25" hidden="1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07">
        <v>110.1</v>
      </c>
      <c r="U143" s="188">
        <f t="shared" si="2"/>
        <v>74327.883742052683</v>
      </c>
    </row>
    <row r="144" spans="1:25" hidden="1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07">
        <v>110.1</v>
      </c>
      <c r="U144" s="188">
        <f t="shared" si="2"/>
        <v>85740.236148955504</v>
      </c>
    </row>
    <row r="145" spans="1:25" hidden="1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07">
        <v>110.1</v>
      </c>
      <c r="U145" s="188">
        <f t="shared" si="2"/>
        <v>87015.440508628526</v>
      </c>
    </row>
    <row r="146" spans="1:25" s="171" customFormat="1" hidden="1">
      <c r="A146" s="167" t="s">
        <v>150</v>
      </c>
      <c r="B146" s="168">
        <v>89165</v>
      </c>
      <c r="C146" s="168">
        <v>21910</v>
      </c>
      <c r="D146" s="168">
        <v>13426</v>
      </c>
      <c r="E146" s="168">
        <v>1523</v>
      </c>
      <c r="F146" s="168">
        <v>8484</v>
      </c>
      <c r="G146" s="168">
        <v>1666</v>
      </c>
      <c r="H146" s="168">
        <v>6818</v>
      </c>
      <c r="I146" s="168">
        <v>67256</v>
      </c>
      <c r="J146" s="168">
        <v>9599</v>
      </c>
      <c r="K146" s="168">
        <v>2528</v>
      </c>
      <c r="L146" s="168">
        <v>57656</v>
      </c>
      <c r="M146" s="168">
        <v>39118</v>
      </c>
      <c r="N146" s="168">
        <v>18538</v>
      </c>
      <c r="O146" s="168">
        <v>23025</v>
      </c>
      <c r="P146" s="168">
        <v>4051</v>
      </c>
      <c r="Q146" s="168">
        <v>66140</v>
      </c>
      <c r="R146" s="168">
        <v>40783</v>
      </c>
      <c r="S146" s="168">
        <v>25357</v>
      </c>
      <c r="T146" s="207">
        <v>110.1</v>
      </c>
      <c r="U146" s="188">
        <f t="shared" si="2"/>
        <v>80985.467756584927</v>
      </c>
    </row>
    <row r="147" spans="1:25" s="171" customFormat="1" hidden="1">
      <c r="A147" s="167" t="s">
        <v>151</v>
      </c>
      <c r="B147" s="168">
        <v>73466</v>
      </c>
      <c r="C147" s="168">
        <v>24881</v>
      </c>
      <c r="D147" s="168">
        <v>12556</v>
      </c>
      <c r="E147" s="168">
        <v>308</v>
      </c>
      <c r="F147" s="168">
        <v>12324</v>
      </c>
      <c r="G147" s="168">
        <v>5399</v>
      </c>
      <c r="H147" s="168">
        <v>6925</v>
      </c>
      <c r="I147" s="168">
        <v>48586</v>
      </c>
      <c r="J147" s="168">
        <v>11403</v>
      </c>
      <c r="K147" s="168">
        <v>2997</v>
      </c>
      <c r="L147" s="168">
        <v>37183</v>
      </c>
      <c r="M147" s="168">
        <v>13334</v>
      </c>
      <c r="N147" s="168">
        <v>23849</v>
      </c>
      <c r="O147" s="168">
        <v>23959</v>
      </c>
      <c r="P147" s="168">
        <v>3305</v>
      </c>
      <c r="Q147" s="168">
        <v>49507</v>
      </c>
      <c r="R147" s="168">
        <v>18733</v>
      </c>
      <c r="S147" s="168">
        <v>30775</v>
      </c>
      <c r="T147" s="207">
        <v>110.1</v>
      </c>
      <c r="U147" s="188">
        <f t="shared" si="2"/>
        <v>66726.61217075387</v>
      </c>
    </row>
    <row r="148" spans="1:25" hidden="1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07">
        <v>110.1</v>
      </c>
      <c r="U148" s="188">
        <f t="shared" si="2"/>
        <v>130284.28701180746</v>
      </c>
      <c r="Y148" s="143"/>
    </row>
    <row r="149" spans="1:25" hidden="1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07">
        <v>110.1</v>
      </c>
      <c r="U149" s="192">
        <f t="shared" si="2"/>
        <v>976079.92733878293</v>
      </c>
    </row>
    <row r="150" spans="1:25" ht="18" hidden="1" customHeight="1" thickTop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08">
        <v>110</v>
      </c>
      <c r="U150" s="188">
        <f t="shared" si="2"/>
        <v>83744.545454545456</v>
      </c>
    </row>
    <row r="151" spans="1:25" ht="18" hidden="1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08">
        <v>110</v>
      </c>
      <c r="U151" s="188">
        <f t="shared" si="2"/>
        <v>73496.363636363647</v>
      </c>
    </row>
    <row r="152" spans="1:25" ht="18" hidden="1" customHeight="1" thickTop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08">
        <v>110</v>
      </c>
      <c r="U152" s="188">
        <f t="shared" si="2"/>
        <v>130928.18181818181</v>
      </c>
    </row>
    <row r="153" spans="1:25" ht="18" hidden="1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08">
        <v>108.6</v>
      </c>
      <c r="U153" s="188">
        <f t="shared" si="2"/>
        <v>99912.352235723534</v>
      </c>
    </row>
    <row r="154" spans="1:25" ht="18" customHeight="1" thickTop="1">
      <c r="A154" s="141" t="s">
        <v>159</v>
      </c>
      <c r="B154" s="155">
        <v>154956</v>
      </c>
      <c r="C154" s="155">
        <v>42715</v>
      </c>
      <c r="D154" s="155">
        <v>28379</v>
      </c>
      <c r="E154" s="155">
        <v>2338</v>
      </c>
      <c r="F154" s="155">
        <v>14336</v>
      </c>
      <c r="G154" s="155">
        <v>3097</v>
      </c>
      <c r="H154" s="155">
        <v>11238</v>
      </c>
      <c r="I154" s="155">
        <v>112241</v>
      </c>
      <c r="J154" s="155">
        <v>4086</v>
      </c>
      <c r="K154" s="155">
        <v>503</v>
      </c>
      <c r="L154" s="155">
        <v>108155</v>
      </c>
      <c r="M154" s="155">
        <v>60064</v>
      </c>
      <c r="N154" s="155">
        <v>48091</v>
      </c>
      <c r="O154" s="155">
        <v>32465</v>
      </c>
      <c r="P154" s="155">
        <v>2840</v>
      </c>
      <c r="Q154" s="155">
        <v>122491</v>
      </c>
      <c r="R154" s="155">
        <v>63161</v>
      </c>
      <c r="S154" s="155">
        <v>59330</v>
      </c>
      <c r="T154" s="208">
        <v>108.6</v>
      </c>
      <c r="U154" s="188">
        <f t="shared" si="2"/>
        <v>142685.08287292818</v>
      </c>
    </row>
    <row r="155" spans="1:25" s="159" customFormat="1" ht="18" customHeight="1">
      <c r="A155" s="141" t="s">
        <v>169</v>
      </c>
      <c r="B155" s="158">
        <v>158650</v>
      </c>
      <c r="C155" s="158">
        <v>55954</v>
      </c>
      <c r="D155" s="158">
        <v>46704</v>
      </c>
      <c r="E155" s="158">
        <v>680</v>
      </c>
      <c r="F155" s="158">
        <v>9251</v>
      </c>
      <c r="G155" s="158">
        <v>1590</v>
      </c>
      <c r="H155" s="158">
        <v>7661</v>
      </c>
      <c r="I155" s="158">
        <v>102696</v>
      </c>
      <c r="J155" s="158">
        <v>11783</v>
      </c>
      <c r="K155" s="158">
        <v>6058</v>
      </c>
      <c r="L155" s="158">
        <v>90912</v>
      </c>
      <c r="M155" s="158">
        <v>55019</v>
      </c>
      <c r="N155" s="158">
        <v>35893</v>
      </c>
      <c r="O155" s="158">
        <v>58487</v>
      </c>
      <c r="P155" s="158">
        <v>6738</v>
      </c>
      <c r="Q155" s="158">
        <v>100163</v>
      </c>
      <c r="R155" s="158">
        <v>56609</v>
      </c>
      <c r="S155" s="158">
        <v>43554</v>
      </c>
      <c r="T155" s="208">
        <v>108.6</v>
      </c>
      <c r="U155" s="188">
        <f t="shared" si="2"/>
        <v>146086.5561694291</v>
      </c>
    </row>
    <row r="156" spans="1:25" s="163" customFormat="1" ht="18" customHeight="1">
      <c r="A156" s="161" t="s">
        <v>172</v>
      </c>
      <c r="B156" s="162">
        <v>103387.79528973253</v>
      </c>
      <c r="C156" s="162">
        <v>25940.240000000002</v>
      </c>
      <c r="D156" s="162">
        <v>15778.12</v>
      </c>
      <c r="E156" s="162">
        <v>357.02</v>
      </c>
      <c r="F156" s="162">
        <v>10162.120000000001</v>
      </c>
      <c r="G156" s="162">
        <v>4191.2</v>
      </c>
      <c r="H156" s="162">
        <v>5970.92</v>
      </c>
      <c r="I156" s="162">
        <v>77447.55528973254</v>
      </c>
      <c r="J156" s="162">
        <v>3849.6755890755535</v>
      </c>
      <c r="K156" s="162">
        <v>2667.76</v>
      </c>
      <c r="L156" s="162">
        <v>73597.879700656995</v>
      </c>
      <c r="M156" s="162">
        <v>48000.741787599669</v>
      </c>
      <c r="N156" s="162">
        <v>25597.137913057319</v>
      </c>
      <c r="O156" s="162">
        <v>19627.795589075555</v>
      </c>
      <c r="P156" s="162">
        <v>3024.78</v>
      </c>
      <c r="Q156" s="162">
        <v>83759.999700656976</v>
      </c>
      <c r="R156" s="162">
        <v>52191.941787599673</v>
      </c>
      <c r="S156" s="162">
        <v>31568.057913057321</v>
      </c>
      <c r="T156" s="208">
        <v>111.2</v>
      </c>
      <c r="U156" s="188">
        <f t="shared" si="2"/>
        <v>92974.63605191774</v>
      </c>
    </row>
    <row r="157" spans="1:25" s="160" customFormat="1" ht="18" customHeight="1">
      <c r="A157" s="161" t="s">
        <v>173</v>
      </c>
      <c r="B157" s="169">
        <v>97783</v>
      </c>
      <c r="C157" s="169">
        <v>25315</v>
      </c>
      <c r="D157" s="169">
        <v>9505</v>
      </c>
      <c r="E157" s="169">
        <v>205</v>
      </c>
      <c r="F157" s="169">
        <v>15810</v>
      </c>
      <c r="G157" s="169">
        <v>11022</v>
      </c>
      <c r="H157" s="169">
        <v>4787</v>
      </c>
      <c r="I157" s="169">
        <v>72468</v>
      </c>
      <c r="J157" s="169">
        <v>6665</v>
      </c>
      <c r="K157" s="169">
        <v>1837</v>
      </c>
      <c r="L157" s="169">
        <v>65803</v>
      </c>
      <c r="M157" s="169">
        <v>43878</v>
      </c>
      <c r="N157" s="169">
        <v>21926</v>
      </c>
      <c r="O157" s="169">
        <v>16170</v>
      </c>
      <c r="P157" s="169">
        <v>2043</v>
      </c>
      <c r="Q157" s="169">
        <v>81613</v>
      </c>
      <c r="R157" s="169">
        <v>54900</v>
      </c>
      <c r="S157" s="169">
        <v>26713</v>
      </c>
      <c r="T157" s="208">
        <v>111.2</v>
      </c>
      <c r="U157" s="188">
        <f t="shared" si="2"/>
        <v>87934.352517985608</v>
      </c>
    </row>
    <row r="158" spans="1:25" s="276" customFormat="1" ht="18" customHeight="1">
      <c r="A158" s="274" t="s">
        <v>174</v>
      </c>
      <c r="B158" s="282">
        <v>204073.735782295</v>
      </c>
      <c r="C158" s="282">
        <v>19194.32</v>
      </c>
      <c r="D158" s="282">
        <v>13913.42</v>
      </c>
      <c r="E158" s="282">
        <v>605.86</v>
      </c>
      <c r="F158" s="282">
        <v>5280.9</v>
      </c>
      <c r="G158" s="282">
        <v>817.5</v>
      </c>
      <c r="H158" s="282">
        <v>4463.3999999999996</v>
      </c>
      <c r="I158" s="282">
        <v>184879.41578229493</v>
      </c>
      <c r="J158" s="282">
        <v>47522.600996772424</v>
      </c>
      <c r="K158" s="282">
        <v>38676.213526305888</v>
      </c>
      <c r="L158" s="282">
        <v>137356.81478552253</v>
      </c>
      <c r="M158" s="282">
        <v>84651.826343210822</v>
      </c>
      <c r="N158" s="282">
        <v>52704.988442311704</v>
      </c>
      <c r="O158" s="282">
        <v>61436.020996772422</v>
      </c>
      <c r="P158" s="282">
        <v>39282.073526305889</v>
      </c>
      <c r="Q158" s="282">
        <v>142637.71478552252</v>
      </c>
      <c r="R158" s="282">
        <v>85469.326343210822</v>
      </c>
      <c r="S158" s="282">
        <v>57168.388442311705</v>
      </c>
      <c r="T158" s="283">
        <v>111.2</v>
      </c>
      <c r="U158" s="284">
        <f t="shared" si="2"/>
        <v>183519.54656681206</v>
      </c>
    </row>
    <row r="159" spans="1:25" s="163" customFormat="1" ht="18" customHeight="1">
      <c r="A159" s="161" t="s">
        <v>175</v>
      </c>
      <c r="B159" s="172">
        <v>119967</v>
      </c>
      <c r="C159" s="172">
        <v>27953</v>
      </c>
      <c r="D159" s="172">
        <v>18362</v>
      </c>
      <c r="E159" s="172">
        <v>3467</v>
      </c>
      <c r="F159" s="172">
        <v>9592</v>
      </c>
      <c r="G159" s="172">
        <v>2260</v>
      </c>
      <c r="H159" s="172">
        <v>7332</v>
      </c>
      <c r="I159" s="172">
        <v>92014</v>
      </c>
      <c r="J159" s="172">
        <v>6292</v>
      </c>
      <c r="K159" s="172">
        <v>1451</v>
      </c>
      <c r="L159" s="172">
        <v>85722</v>
      </c>
      <c r="M159" s="172">
        <v>63063</v>
      </c>
      <c r="N159" s="172">
        <v>22659</v>
      </c>
      <c r="O159" s="172">
        <v>24653</v>
      </c>
      <c r="P159" s="172">
        <v>4919</v>
      </c>
      <c r="Q159" s="172">
        <v>95314</v>
      </c>
      <c r="R159" s="172">
        <v>65323</v>
      </c>
      <c r="S159" s="172">
        <v>29990</v>
      </c>
      <c r="T159" s="208"/>
      <c r="U159" s="188" t="e">
        <f t="shared" si="2"/>
        <v>#DIV/0!</v>
      </c>
    </row>
    <row r="160" spans="1:25" s="163" customFormat="1" ht="18" customHeight="1">
      <c r="A160" s="198" t="s">
        <v>176</v>
      </c>
      <c r="B160" s="199">
        <v>152871.87538101626</v>
      </c>
      <c r="C160" s="199">
        <v>44040.480000000003</v>
      </c>
      <c r="D160" s="199">
        <v>30603.279999999999</v>
      </c>
      <c r="E160" s="199">
        <v>971.49</v>
      </c>
      <c r="F160" s="199">
        <v>13437.2</v>
      </c>
      <c r="G160" s="199">
        <v>6851</v>
      </c>
      <c r="H160" s="199">
        <v>6586</v>
      </c>
      <c r="I160" s="199">
        <v>108831.39538101625</v>
      </c>
      <c r="J160" s="199">
        <v>14022.121081180474</v>
      </c>
      <c r="K160" s="199">
        <v>2742.28</v>
      </c>
      <c r="L160" s="199">
        <v>94809.274299835772</v>
      </c>
      <c r="M160" s="199">
        <v>61476.546817519302</v>
      </c>
      <c r="N160" s="199">
        <v>33332.727482316477</v>
      </c>
      <c r="O160" s="199">
        <v>44625.401081180476</v>
      </c>
      <c r="P160" s="199">
        <v>3713.77</v>
      </c>
      <c r="Q160" s="199">
        <v>108246.47429983577</v>
      </c>
      <c r="R160" s="199">
        <v>68328</v>
      </c>
      <c r="S160" s="199">
        <v>39919</v>
      </c>
      <c r="T160" s="208"/>
      <c r="U160" s="200" t="e">
        <f t="shared" si="2"/>
        <v>#DIV/0!</v>
      </c>
      <c r="Y160" s="197"/>
    </row>
    <row r="161" spans="1:25" s="160" customFormat="1" ht="18" customHeight="1">
      <c r="A161" s="141" t="s">
        <v>178</v>
      </c>
      <c r="B161" s="214">
        <v>162655.79666666666</v>
      </c>
      <c r="C161" s="215">
        <v>70415.899999999994</v>
      </c>
      <c r="D161" s="215">
        <v>40728.94</v>
      </c>
      <c r="E161" s="215">
        <v>1824.28</v>
      </c>
      <c r="F161" s="215">
        <v>29686.959999999999</v>
      </c>
      <c r="G161" s="215">
        <v>13831.09</v>
      </c>
      <c r="H161" s="215">
        <v>15855.87</v>
      </c>
      <c r="I161" s="215">
        <v>92239.896666666667</v>
      </c>
      <c r="J161" s="215">
        <v>27609.826666666664</v>
      </c>
      <c r="K161" s="215">
        <v>225.79</v>
      </c>
      <c r="L161" s="215">
        <v>64630.07</v>
      </c>
      <c r="M161" s="215">
        <v>30106.016666666666</v>
      </c>
      <c r="N161" s="215">
        <v>34524.053333333337</v>
      </c>
      <c r="O161" s="214">
        <v>68338.766666666663</v>
      </c>
      <c r="P161" s="214">
        <v>2050.0700000000002</v>
      </c>
      <c r="Q161" s="214">
        <v>94317.03</v>
      </c>
      <c r="R161" s="214">
        <v>43937.106666666667</v>
      </c>
      <c r="S161" s="214">
        <v>50379.92333333334</v>
      </c>
      <c r="T161" s="208"/>
      <c r="U161" s="216" t="e">
        <f>B161/T161*100</f>
        <v>#DIV/0!</v>
      </c>
      <c r="Y161" s="175"/>
    </row>
    <row r="162" spans="1:25" s="218" customFormat="1" ht="18" customHeight="1">
      <c r="A162" s="119" t="s">
        <v>182</v>
      </c>
      <c r="B162" s="217">
        <f>SUM(B150:B161)</f>
        <v>1579836.0176477062</v>
      </c>
      <c r="C162" s="217">
        <f t="shared" ref="C162:S162" si="7">SUM(C150:C161)</f>
        <v>447328.93999999994</v>
      </c>
      <c r="D162" s="217">
        <f t="shared" si="7"/>
        <v>306618.76</v>
      </c>
      <c r="E162" s="217">
        <f t="shared" si="7"/>
        <v>13759.650000000001</v>
      </c>
      <c r="F162" s="217">
        <f t="shared" si="7"/>
        <v>140711.18</v>
      </c>
      <c r="G162" s="217">
        <f t="shared" si="7"/>
        <v>51613.789999999994</v>
      </c>
      <c r="H162" s="217">
        <f t="shared" si="7"/>
        <v>89095.19</v>
      </c>
      <c r="I162" s="217">
        <f t="shared" si="7"/>
        <v>1132507.2631197104</v>
      </c>
      <c r="J162" s="217">
        <f t="shared" si="7"/>
        <v>148285.22433369514</v>
      </c>
      <c r="K162" s="217">
        <f t="shared" si="7"/>
        <v>69984.04352630589</v>
      </c>
      <c r="L162" s="217">
        <f t="shared" si="7"/>
        <v>984221.03878601524</v>
      </c>
      <c r="M162" s="217">
        <f t="shared" si="7"/>
        <v>625215.13161499659</v>
      </c>
      <c r="N162" s="217">
        <f t="shared" si="7"/>
        <v>359006.90717101883</v>
      </c>
      <c r="O162" s="217">
        <f t="shared" si="7"/>
        <v>454903.98433369515</v>
      </c>
      <c r="P162" s="217">
        <f t="shared" si="7"/>
        <v>83744.693526305899</v>
      </c>
      <c r="Q162" s="217">
        <f t="shared" si="7"/>
        <v>1124931.2187860152</v>
      </c>
      <c r="R162" s="217">
        <f t="shared" si="7"/>
        <v>676829.37479747715</v>
      </c>
      <c r="S162" s="217">
        <f t="shared" si="7"/>
        <v>448103.3696887024</v>
      </c>
      <c r="T162" s="208">
        <v>110.16800000000001</v>
      </c>
      <c r="U162" s="216">
        <f>B162/T162*100</f>
        <v>1434024.415118461</v>
      </c>
      <c r="Y162" s="219"/>
    </row>
    <row r="163" spans="1:25" s="163" customFormat="1" ht="18" customHeight="1">
      <c r="A163" s="161" t="s">
        <v>184</v>
      </c>
      <c r="B163" s="172">
        <v>78814.60647506715</v>
      </c>
      <c r="C163" s="222">
        <v>29437.54</v>
      </c>
      <c r="D163" s="222">
        <v>19304.73</v>
      </c>
      <c r="E163" s="222">
        <v>3106.93</v>
      </c>
      <c r="F163" s="222">
        <v>10132.81</v>
      </c>
      <c r="G163" s="222">
        <v>4609.59</v>
      </c>
      <c r="H163" s="222">
        <v>5523.22</v>
      </c>
      <c r="I163" s="222">
        <v>49377.066475067157</v>
      </c>
      <c r="J163" s="222">
        <v>4781.047842709002</v>
      </c>
      <c r="K163" s="222">
        <v>1748</v>
      </c>
      <c r="L163" s="222">
        <v>44596.018632358144</v>
      </c>
      <c r="M163" s="222">
        <v>24639.523583227863</v>
      </c>
      <c r="N163" s="222">
        <v>19956.495049130288</v>
      </c>
      <c r="O163" s="172">
        <v>24085.777842709002</v>
      </c>
      <c r="P163" s="172">
        <v>4854.93</v>
      </c>
      <c r="Q163" s="172">
        <v>54728.828632358141</v>
      </c>
      <c r="R163" s="172">
        <v>29249.113583227863</v>
      </c>
      <c r="S163" s="172">
        <v>25479.715049130289</v>
      </c>
      <c r="T163" s="223"/>
      <c r="U163" s="224"/>
      <c r="Y163" s="197"/>
    </row>
    <row r="164" spans="1:25" s="163" customFormat="1" ht="18" customHeight="1">
      <c r="A164" s="161" t="s">
        <v>185</v>
      </c>
      <c r="B164" s="172">
        <v>110447.21469007744</v>
      </c>
      <c r="C164" s="222">
        <v>30454.22</v>
      </c>
      <c r="D164" s="222">
        <v>15153.86</v>
      </c>
      <c r="E164" s="222">
        <v>269.04000000000002</v>
      </c>
      <c r="F164" s="222">
        <v>15300.36</v>
      </c>
      <c r="G164" s="222">
        <v>8684.23</v>
      </c>
      <c r="H164" s="222">
        <v>6616.13</v>
      </c>
      <c r="I164" s="222">
        <v>79992.994690077438</v>
      </c>
      <c r="J164" s="222">
        <v>7497.6628790194964</v>
      </c>
      <c r="K164" s="222">
        <v>6507.03</v>
      </c>
      <c r="L164" s="222">
        <v>72495.331811057942</v>
      </c>
      <c r="M164" s="222">
        <v>39013.060793636883</v>
      </c>
      <c r="N164" s="222">
        <v>33482.271017421066</v>
      </c>
      <c r="O164" s="226">
        <v>22651.522879019496</v>
      </c>
      <c r="P164" s="226">
        <v>6776.07</v>
      </c>
      <c r="Q164" s="226">
        <v>87795.691811057943</v>
      </c>
      <c r="R164" s="226">
        <v>47697.290793636879</v>
      </c>
      <c r="S164" s="226">
        <v>40098.401017421063</v>
      </c>
      <c r="T164" s="227"/>
      <c r="U164" s="224"/>
      <c r="Y164" s="197"/>
    </row>
    <row r="165" spans="1:25" s="160" customFormat="1" ht="18" customHeight="1">
      <c r="A165" s="161" t="s">
        <v>186</v>
      </c>
      <c r="B165" s="172">
        <v>132017.32222372183</v>
      </c>
      <c r="C165" s="172">
        <v>38756.1</v>
      </c>
      <c r="D165" s="172">
        <v>21588.17</v>
      </c>
      <c r="E165" s="172">
        <v>1043.79</v>
      </c>
      <c r="F165" s="172">
        <v>17167.93</v>
      </c>
      <c r="G165" s="172">
        <v>10141.959999999999</v>
      </c>
      <c r="H165" s="172">
        <v>7025.97</v>
      </c>
      <c r="I165" s="172">
        <v>93261.222223721838</v>
      </c>
      <c r="J165" s="172">
        <v>14298.15565411229</v>
      </c>
      <c r="K165" s="172">
        <v>6737.48</v>
      </c>
      <c r="L165" s="172">
        <v>78963.066569609553</v>
      </c>
      <c r="M165" s="172">
        <v>47198.682455490554</v>
      </c>
      <c r="N165" s="172">
        <v>31764.384114119002</v>
      </c>
      <c r="O165" s="226">
        <v>35886.32565411229</v>
      </c>
      <c r="P165" s="226">
        <v>7781.27</v>
      </c>
      <c r="Q165" s="226">
        <v>96130.996569609546</v>
      </c>
      <c r="R165" s="226">
        <v>57340.642455490561</v>
      </c>
      <c r="S165" s="226">
        <v>38790.354114119</v>
      </c>
      <c r="T165" s="225"/>
      <c r="U165" s="193"/>
      <c r="Y165" s="175"/>
    </row>
    <row r="166" spans="1:25" s="160" customFormat="1" ht="18" customHeight="1">
      <c r="A166" s="161" t="s">
        <v>187</v>
      </c>
      <c r="B166" s="229">
        <v>120303.25663763564</v>
      </c>
      <c r="C166" s="230">
        <v>20870.69311692</v>
      </c>
      <c r="D166" s="231">
        <v>15759.23569892</v>
      </c>
      <c r="E166" s="230">
        <v>1467.17</v>
      </c>
      <c r="F166" s="230">
        <v>5111.457418</v>
      </c>
      <c r="G166" s="230">
        <v>1800.81</v>
      </c>
      <c r="H166" s="230">
        <v>3310.647418</v>
      </c>
      <c r="I166" s="230">
        <v>99432.563520715645</v>
      </c>
      <c r="J166" s="230">
        <v>7165.0688986645964</v>
      </c>
      <c r="K166" s="230">
        <v>569.90951551680644</v>
      </c>
      <c r="L166" s="230">
        <v>92267.494622051046</v>
      </c>
      <c r="M166" s="230">
        <v>62016.068573918405</v>
      </c>
      <c r="N166" s="230">
        <v>30251.426048132646</v>
      </c>
      <c r="O166" s="232">
        <v>22924.304597584596</v>
      </c>
      <c r="P166" s="232">
        <v>2037.0795155168066</v>
      </c>
      <c r="Q166" s="232">
        <v>97378.952040051052</v>
      </c>
      <c r="R166" s="232">
        <v>63816.87857391841</v>
      </c>
      <c r="S166" s="232">
        <v>33562.07346613265</v>
      </c>
      <c r="T166" s="225"/>
      <c r="U166" s="193"/>
      <c r="Y166" s="175"/>
    </row>
    <row r="167" spans="1:25" s="163" customFormat="1" ht="18" customHeight="1">
      <c r="A167" s="161" t="s">
        <v>188</v>
      </c>
      <c r="B167" s="229">
        <v>109717.3168216382</v>
      </c>
      <c r="C167" s="230">
        <v>30351.01</v>
      </c>
      <c r="D167" s="231">
        <v>19066.310000000001</v>
      </c>
      <c r="E167" s="230">
        <v>603</v>
      </c>
      <c r="F167" s="230">
        <v>11284.7</v>
      </c>
      <c r="G167" s="230">
        <v>2436.46</v>
      </c>
      <c r="H167" s="230">
        <v>8848.24</v>
      </c>
      <c r="I167" s="230">
        <v>79366.306821638209</v>
      </c>
      <c r="J167" s="230">
        <v>5262.6004868198779</v>
      </c>
      <c r="K167" s="230">
        <v>2195.86</v>
      </c>
      <c r="L167" s="230">
        <v>74103.706334818329</v>
      </c>
      <c r="M167" s="230">
        <v>48265.997098407744</v>
      </c>
      <c r="N167" s="230">
        <v>25837.709236410592</v>
      </c>
      <c r="O167" s="232">
        <v>24328.910486819877</v>
      </c>
      <c r="P167" s="232">
        <v>2798.86</v>
      </c>
      <c r="Q167" s="232">
        <v>85388.406334818341</v>
      </c>
      <c r="R167" s="232">
        <v>50702.457098407744</v>
      </c>
      <c r="S167" s="232">
        <v>34685.949236410583</v>
      </c>
      <c r="T167" s="227"/>
      <c r="U167" s="224"/>
      <c r="Y167" s="197"/>
    </row>
    <row r="168" spans="1:25" s="163" customFormat="1" ht="18" customHeight="1">
      <c r="A168" s="161" t="s">
        <v>189</v>
      </c>
      <c r="B168" s="229">
        <v>139117.74935301309</v>
      </c>
      <c r="C168" s="230">
        <v>37212.53</v>
      </c>
      <c r="D168" s="231">
        <v>22850.61</v>
      </c>
      <c r="E168" s="230">
        <v>439.24</v>
      </c>
      <c r="F168" s="230">
        <v>14361.92</v>
      </c>
      <c r="G168" s="230">
        <v>3602.83</v>
      </c>
      <c r="H168" s="230">
        <v>10759.09</v>
      </c>
      <c r="I168" s="230">
        <v>101905.21935301309</v>
      </c>
      <c r="J168" s="230">
        <v>9941.6281920838192</v>
      </c>
      <c r="K168" s="230">
        <v>3375.37</v>
      </c>
      <c r="L168" s="230">
        <v>91963.591160929282</v>
      </c>
      <c r="M168" s="230">
        <v>58093.197029596668</v>
      </c>
      <c r="N168" s="230">
        <v>33870.394131332607</v>
      </c>
      <c r="O168" s="232">
        <v>32792.238192083816</v>
      </c>
      <c r="P168" s="232">
        <v>3814.61</v>
      </c>
      <c r="Q168" s="232">
        <v>106325.51116092928</v>
      </c>
      <c r="R168" s="232">
        <v>61696.027029596669</v>
      </c>
      <c r="S168" s="232">
        <v>44629.484131332611</v>
      </c>
      <c r="T168" s="227"/>
      <c r="U168" s="224"/>
      <c r="Y168" s="197"/>
    </row>
    <row r="169" spans="1:25" s="160" customFormat="1" ht="18" customHeight="1">
      <c r="A169" s="161" t="s">
        <v>201</v>
      </c>
      <c r="B169" s="229">
        <v>147473.12541402047</v>
      </c>
      <c r="C169" s="230">
        <v>45637.43</v>
      </c>
      <c r="D169" s="231">
        <v>24798.59</v>
      </c>
      <c r="E169" s="230">
        <v>4077.6</v>
      </c>
      <c r="F169" s="230">
        <v>20838.84</v>
      </c>
      <c r="G169" s="230">
        <v>10507.12</v>
      </c>
      <c r="H169" s="230">
        <v>10331.719999999999</v>
      </c>
      <c r="I169" s="230">
        <v>101835.69541402046</v>
      </c>
      <c r="J169" s="230">
        <v>9246.6027586500495</v>
      </c>
      <c r="K169" s="230">
        <v>1627.2963718911155</v>
      </c>
      <c r="L169" s="230">
        <v>92589.092655370405</v>
      </c>
      <c r="M169" s="230">
        <v>57396.053575016471</v>
      </c>
      <c r="N169" s="230">
        <v>35193.039080353941</v>
      </c>
      <c r="O169" s="232">
        <v>34045.192758650046</v>
      </c>
      <c r="P169" s="232">
        <v>5704.8963718911155</v>
      </c>
      <c r="Q169" s="232">
        <v>113427.9326553704</v>
      </c>
      <c r="R169" s="232">
        <v>67903.173575016466</v>
      </c>
      <c r="S169" s="232">
        <v>45524.759080353935</v>
      </c>
      <c r="T169" s="225"/>
      <c r="U169" s="193"/>
      <c r="Y169" s="175"/>
    </row>
    <row r="170" spans="1:25" s="160" customFormat="1" ht="18" customHeight="1">
      <c r="A170" s="161" t="s">
        <v>204</v>
      </c>
      <c r="B170" s="229">
        <v>153809.39476147969</v>
      </c>
      <c r="C170" s="230">
        <v>48283.37</v>
      </c>
      <c r="D170" s="231">
        <v>21054.27</v>
      </c>
      <c r="E170" s="230">
        <v>317.63</v>
      </c>
      <c r="F170" s="230">
        <v>27229.1</v>
      </c>
      <c r="G170" s="230">
        <v>13900.56</v>
      </c>
      <c r="H170" s="230">
        <v>13328.54</v>
      </c>
      <c r="I170" s="230">
        <v>105526.0247614797</v>
      </c>
      <c r="J170" s="230">
        <v>19227.33181339757</v>
      </c>
      <c r="K170" s="230">
        <v>6375.76</v>
      </c>
      <c r="L170" s="230">
        <v>86298.692948082127</v>
      </c>
      <c r="M170" s="230">
        <v>57097.830399849525</v>
      </c>
      <c r="N170" s="230">
        <v>29200.862548232599</v>
      </c>
      <c r="O170" s="232">
        <v>40281.601813397574</v>
      </c>
      <c r="P170" s="232">
        <v>6693.39</v>
      </c>
      <c r="Q170" s="232">
        <v>113527.79294808213</v>
      </c>
      <c r="R170" s="232">
        <v>70998.390399849523</v>
      </c>
      <c r="S170" s="232">
        <v>42529.402548232603</v>
      </c>
      <c r="T170" s="225"/>
      <c r="U170" s="193"/>
      <c r="Y170" s="175"/>
    </row>
    <row r="171" spans="1:25" s="276" customFormat="1" ht="18" customHeight="1">
      <c r="A171" s="274" t="s">
        <v>205</v>
      </c>
      <c r="B171" s="278">
        <v>132506.74182587379</v>
      </c>
      <c r="C171" s="279">
        <v>30405.59</v>
      </c>
      <c r="D171" s="280">
        <v>16204.34</v>
      </c>
      <c r="E171" s="279">
        <v>58.26</v>
      </c>
      <c r="F171" s="279">
        <v>14201.25</v>
      </c>
      <c r="G171" s="279">
        <v>2898.57</v>
      </c>
      <c r="H171" s="279">
        <v>11302.68</v>
      </c>
      <c r="I171" s="279">
        <v>102101.15182587378</v>
      </c>
      <c r="J171" s="279">
        <v>9434.5732353187577</v>
      </c>
      <c r="K171" s="279">
        <v>0</v>
      </c>
      <c r="L171" s="279">
        <v>92666.578590555029</v>
      </c>
      <c r="M171" s="279">
        <v>71603.624879877068</v>
      </c>
      <c r="N171" s="279">
        <v>21062.95371067795</v>
      </c>
      <c r="O171" s="281">
        <v>25638.91323531876</v>
      </c>
      <c r="P171" s="281">
        <v>58.26</v>
      </c>
      <c r="Q171" s="281">
        <v>106867.82859055503</v>
      </c>
      <c r="R171" s="281">
        <v>74502.194879877075</v>
      </c>
      <c r="S171" s="281">
        <v>32365.63371067795</v>
      </c>
      <c r="T171" s="225"/>
      <c r="U171" s="193"/>
      <c r="Y171" s="277"/>
    </row>
    <row r="172" spans="1:25" s="257" customFormat="1" ht="18" customHeight="1">
      <c r="A172" s="141" t="s">
        <v>206</v>
      </c>
      <c r="B172" s="252">
        <v>168155.86559022707</v>
      </c>
      <c r="C172" s="253">
        <v>38841.589999999997</v>
      </c>
      <c r="D172" s="254">
        <v>29453.17</v>
      </c>
      <c r="E172" s="253">
        <v>1361.1</v>
      </c>
      <c r="F172" s="253">
        <v>9388.42</v>
      </c>
      <c r="G172" s="253">
        <v>2528.4</v>
      </c>
      <c r="H172" s="253">
        <v>6860.02</v>
      </c>
      <c r="I172" s="253">
        <v>129314.27559022707</v>
      </c>
      <c r="J172" s="253">
        <v>7469.4033823992058</v>
      </c>
      <c r="K172" s="253">
        <v>2402.89</v>
      </c>
      <c r="L172" s="253">
        <v>121844.87220782787</v>
      </c>
      <c r="M172" s="253">
        <v>76098.300985062699</v>
      </c>
      <c r="N172" s="253">
        <v>45746.571222765167</v>
      </c>
      <c r="O172" s="255">
        <v>36922.573382399205</v>
      </c>
      <c r="P172" s="255">
        <v>3763.99</v>
      </c>
      <c r="Q172" s="255">
        <v>131233.29220782788</v>
      </c>
      <c r="R172" s="255">
        <v>78626.700985062693</v>
      </c>
      <c r="S172" s="255">
        <v>52606.591222765164</v>
      </c>
      <c r="T172" s="256"/>
      <c r="U172" s="216"/>
      <c r="Y172" s="258"/>
    </row>
    <row r="173" spans="1:25" s="163" customFormat="1" ht="18" customHeight="1">
      <c r="A173" s="161" t="s">
        <v>207</v>
      </c>
      <c r="B173" s="229">
        <v>134384.65064459771</v>
      </c>
      <c r="C173" s="230">
        <v>37522.17</v>
      </c>
      <c r="D173" s="231">
        <v>18722.22</v>
      </c>
      <c r="E173" s="230">
        <v>1104.23</v>
      </c>
      <c r="F173" s="230">
        <v>18799.95</v>
      </c>
      <c r="G173" s="230">
        <v>7858.32</v>
      </c>
      <c r="H173" s="230">
        <v>10941.63</v>
      </c>
      <c r="I173" s="230">
        <v>96862.48064459773</v>
      </c>
      <c r="J173" s="230">
        <v>5741.159643090813</v>
      </c>
      <c r="K173" s="230">
        <v>3723.32</v>
      </c>
      <c r="L173" s="230">
        <v>91121.32100150692</v>
      </c>
      <c r="M173" s="230">
        <v>63477.413315859689</v>
      </c>
      <c r="N173" s="230">
        <v>27643.90768564722</v>
      </c>
      <c r="O173" s="232">
        <v>24463.379643090815</v>
      </c>
      <c r="P173" s="232">
        <v>4827.55</v>
      </c>
      <c r="Q173" s="232">
        <v>109921.27100150692</v>
      </c>
      <c r="R173" s="232">
        <v>71335.733315859688</v>
      </c>
      <c r="S173" s="232">
        <v>38585.537685647221</v>
      </c>
      <c r="T173" s="227"/>
      <c r="U173" s="224"/>
      <c r="Y173" s="197"/>
    </row>
    <row r="174" spans="1:25" s="163" customFormat="1" ht="18" customHeight="1">
      <c r="A174" s="161" t="s">
        <v>208</v>
      </c>
      <c r="B174" s="262">
        <v>222009.90099150129</v>
      </c>
      <c r="C174" s="263">
        <v>86333.41</v>
      </c>
      <c r="D174" s="264">
        <v>48557.59</v>
      </c>
      <c r="E174" s="263">
        <v>2691.28</v>
      </c>
      <c r="F174" s="263">
        <v>37775.82</v>
      </c>
      <c r="G174" s="263">
        <v>20869.509999999998</v>
      </c>
      <c r="H174" s="263">
        <v>16906.310000000001</v>
      </c>
      <c r="I174" s="263">
        <v>135676.49099150128</v>
      </c>
      <c r="J174" s="263">
        <v>9380.3349945277114</v>
      </c>
      <c r="K174" s="263">
        <v>5183.4799999999996</v>
      </c>
      <c r="L174" s="263">
        <v>126296.15599697357</v>
      </c>
      <c r="M174" s="263">
        <v>64733.935477132967</v>
      </c>
      <c r="N174" s="263">
        <v>61562.220519840615</v>
      </c>
      <c r="O174" s="226">
        <v>57937.924994527719</v>
      </c>
      <c r="P174" s="226">
        <v>7874.76</v>
      </c>
      <c r="Q174" s="226">
        <v>164071.97599697358</v>
      </c>
      <c r="R174" s="226">
        <v>85603.445477132962</v>
      </c>
      <c r="S174" s="226">
        <v>78468.530519840613</v>
      </c>
      <c r="T174" s="265">
        <v>109.85471669665</v>
      </c>
      <c r="U174" s="266"/>
      <c r="Y174" s="197"/>
    </row>
    <row r="175" spans="1:25" s="163" customFormat="1" ht="18" customHeight="1">
      <c r="A175" s="259" t="s">
        <v>209</v>
      </c>
      <c r="B175" s="260">
        <f>SUM(B163:B174)</f>
        <v>1648757.1454288536</v>
      </c>
      <c r="C175" s="260">
        <f t="shared" ref="C175:S175" si="8">SUM(C163:C174)</f>
        <v>474105.65311692003</v>
      </c>
      <c r="D175" s="260">
        <f t="shared" si="8"/>
        <v>272513.09569891996</v>
      </c>
      <c r="E175" s="260">
        <f t="shared" si="8"/>
        <v>16539.27</v>
      </c>
      <c r="F175" s="260">
        <f t="shared" si="8"/>
        <v>201592.55741800001</v>
      </c>
      <c r="G175" s="260">
        <f t="shared" si="8"/>
        <v>89838.36</v>
      </c>
      <c r="H175" s="260">
        <f t="shared" si="8"/>
        <v>111754.19741800001</v>
      </c>
      <c r="I175" s="260">
        <f t="shared" si="8"/>
        <v>1174651.4923119335</v>
      </c>
      <c r="J175" s="260">
        <f t="shared" si="8"/>
        <v>109445.5697807932</v>
      </c>
      <c r="K175" s="260">
        <f t="shared" si="8"/>
        <v>40446.395887407925</v>
      </c>
      <c r="L175" s="260">
        <f t="shared" si="8"/>
        <v>1065205.92253114</v>
      </c>
      <c r="M175" s="260">
        <f t="shared" si="8"/>
        <v>669633.68816707656</v>
      </c>
      <c r="N175" s="260">
        <f t="shared" si="8"/>
        <v>395572.23436406365</v>
      </c>
      <c r="O175" s="260">
        <f t="shared" si="8"/>
        <v>381958.66547971324</v>
      </c>
      <c r="P175" s="260">
        <f t="shared" si="8"/>
        <v>56985.665887407929</v>
      </c>
      <c r="Q175" s="260">
        <f t="shared" si="8"/>
        <v>1266798.4799491405</v>
      </c>
      <c r="R175" s="260">
        <f t="shared" si="8"/>
        <v>759472.04816707643</v>
      </c>
      <c r="S175" s="260">
        <f t="shared" si="8"/>
        <v>507326.43178206362</v>
      </c>
      <c r="T175" s="225">
        <v>109.85471669665</v>
      </c>
      <c r="U175" s="216">
        <f>B175/T175*100</f>
        <v>1500852.3939683805</v>
      </c>
      <c r="Y175" s="197"/>
    </row>
    <row r="176" spans="1:25" s="163" customFormat="1" ht="18" customHeight="1">
      <c r="A176" s="161" t="s">
        <v>210</v>
      </c>
      <c r="B176" s="172">
        <v>99647.191052631591</v>
      </c>
      <c r="C176" s="172">
        <v>30166.57</v>
      </c>
      <c r="D176" s="172">
        <v>18421.47</v>
      </c>
      <c r="E176" s="172">
        <v>3404.03</v>
      </c>
      <c r="F176" s="172">
        <v>11745.1</v>
      </c>
      <c r="G176" s="172">
        <v>5609.72</v>
      </c>
      <c r="H176" s="172">
        <v>6135.38</v>
      </c>
      <c r="I176" s="172">
        <v>69480.621052631584</v>
      </c>
      <c r="J176" s="172">
        <v>5560.2215789473685</v>
      </c>
      <c r="K176" s="172">
        <v>1869.08</v>
      </c>
      <c r="L176" s="172">
        <v>63920.399473684207</v>
      </c>
      <c r="M176" s="172">
        <v>41917.648421052632</v>
      </c>
      <c r="N176" s="172">
        <v>22002.751052631578</v>
      </c>
      <c r="O176" s="172">
        <v>23981.691578947371</v>
      </c>
      <c r="P176" s="172">
        <v>5273.11</v>
      </c>
      <c r="Q176" s="172">
        <v>75665.499473684205</v>
      </c>
      <c r="R176" s="172">
        <v>47527.368421052626</v>
      </c>
      <c r="S176" s="172">
        <v>28138.131052631579</v>
      </c>
      <c r="T176" s="227"/>
      <c r="U176" s="224"/>
      <c r="Y176" s="197"/>
    </row>
    <row r="177" spans="1:25" s="163" customFormat="1" ht="18" customHeight="1">
      <c r="A177" s="161" t="s">
        <v>212</v>
      </c>
      <c r="B177" s="172">
        <v>136392.20697052075</v>
      </c>
      <c r="C177" s="172">
        <v>39068.629999999997</v>
      </c>
      <c r="D177" s="172">
        <v>15501.02</v>
      </c>
      <c r="E177" s="172">
        <v>426.22</v>
      </c>
      <c r="F177" s="172">
        <v>23567.61</v>
      </c>
      <c r="G177" s="172">
        <v>12570.18</v>
      </c>
      <c r="H177" s="172">
        <v>10997.43</v>
      </c>
      <c r="I177" s="172">
        <v>97323.576970520779</v>
      </c>
      <c r="J177" s="172">
        <v>38640.049328656787</v>
      </c>
      <c r="K177" s="172">
        <v>3538.82</v>
      </c>
      <c r="L177" s="172">
        <v>58683.527641863991</v>
      </c>
      <c r="M177" s="172">
        <v>36122.482023492666</v>
      </c>
      <c r="N177" s="172">
        <v>22561.045618371318</v>
      </c>
      <c r="O177" s="172">
        <v>54141.069328656784</v>
      </c>
      <c r="P177" s="172">
        <v>3965.04</v>
      </c>
      <c r="Q177" s="172">
        <v>82251.137641863985</v>
      </c>
      <c r="R177" s="172">
        <v>48692.662023492667</v>
      </c>
      <c r="S177" s="172">
        <v>33558.475618371318</v>
      </c>
      <c r="T177" s="227"/>
      <c r="U177" s="224"/>
      <c r="Y177" s="197"/>
    </row>
    <row r="178" spans="1:25" s="163" customFormat="1" ht="18" customHeight="1">
      <c r="A178" s="161">
        <v>2017.3</v>
      </c>
      <c r="B178" s="172">
        <v>115525</v>
      </c>
      <c r="C178" s="172">
        <v>37084.93</v>
      </c>
      <c r="D178" s="172">
        <v>26326.99</v>
      </c>
      <c r="E178" s="172">
        <v>513.16</v>
      </c>
      <c r="F178" s="172">
        <v>10757.94</v>
      </c>
      <c r="G178" s="172">
        <v>3530.14</v>
      </c>
      <c r="H178" s="172">
        <v>7227.8</v>
      </c>
      <c r="I178" s="172">
        <v>78440.302202427396</v>
      </c>
      <c r="J178" s="172">
        <v>12634.163131851592</v>
      </c>
      <c r="K178" s="172">
        <v>2629.531475226413</v>
      </c>
      <c r="L178" s="172">
        <v>65806.139070575809</v>
      </c>
      <c r="M178" s="172">
        <v>40772.803040581734</v>
      </c>
      <c r="N178" s="172">
        <v>25033.336029994069</v>
      </c>
      <c r="O178" s="172">
        <v>38961</v>
      </c>
      <c r="P178" s="172">
        <v>3143</v>
      </c>
      <c r="Q178" s="172">
        <v>76564</v>
      </c>
      <c r="R178" s="172">
        <v>44303</v>
      </c>
      <c r="S178" s="172">
        <v>32361</v>
      </c>
      <c r="T178" s="227">
        <v>32261.136029994068</v>
      </c>
      <c r="U178" s="224"/>
      <c r="Y178" s="197"/>
    </row>
    <row r="179" spans="1:25" s="163" customFormat="1" ht="18" customHeight="1">
      <c r="A179" s="161">
        <v>2017.4</v>
      </c>
      <c r="B179" s="172">
        <v>158022</v>
      </c>
      <c r="C179" s="172">
        <v>31810</v>
      </c>
      <c r="D179" s="172">
        <v>23551</v>
      </c>
      <c r="E179" s="172">
        <v>243</v>
      </c>
      <c r="F179" s="172">
        <v>8259</v>
      </c>
      <c r="G179" s="172">
        <v>1201</v>
      </c>
      <c r="H179" s="172">
        <v>7058</v>
      </c>
      <c r="I179" s="172">
        <v>126212</v>
      </c>
      <c r="J179" s="172">
        <v>16683</v>
      </c>
      <c r="K179" s="172">
        <v>8385</v>
      </c>
      <c r="L179" s="172">
        <v>109529</v>
      </c>
      <c r="M179" s="172">
        <v>52806</v>
      </c>
      <c r="N179" s="172">
        <v>56722</v>
      </c>
      <c r="O179" s="172">
        <v>40234.078930835494</v>
      </c>
      <c r="P179" s="172">
        <v>8628.33</v>
      </c>
      <c r="Q179" s="172">
        <v>117787.63444291307</v>
      </c>
      <c r="R179" s="172">
        <v>54007.814848323018</v>
      </c>
      <c r="S179" s="172">
        <v>63779.819594590052</v>
      </c>
      <c r="T179" s="227"/>
      <c r="U179" s="224"/>
      <c r="Y179" s="197"/>
    </row>
    <row r="180" spans="1:25" s="163" customFormat="1" ht="18" customHeight="1">
      <c r="A180" s="161">
        <v>2017.5</v>
      </c>
      <c r="B180" s="172">
        <v>138305</v>
      </c>
      <c r="C180" s="172">
        <v>34179</v>
      </c>
      <c r="D180" s="172">
        <v>22469</v>
      </c>
      <c r="E180" s="172">
        <v>484</v>
      </c>
      <c r="F180" s="172">
        <v>11709</v>
      </c>
      <c r="G180" s="172">
        <v>1880</v>
      </c>
      <c r="H180" s="172">
        <v>9829</v>
      </c>
      <c r="I180" s="172">
        <v>104127</v>
      </c>
      <c r="J180" s="172">
        <v>17384</v>
      </c>
      <c r="K180" s="172">
        <v>8117</v>
      </c>
      <c r="L180" s="172">
        <v>86743</v>
      </c>
      <c r="M180" s="172">
        <v>59645</v>
      </c>
      <c r="N180" s="172">
        <v>27098</v>
      </c>
      <c r="O180" s="172">
        <v>39854</v>
      </c>
      <c r="P180" s="172">
        <v>8601</v>
      </c>
      <c r="Q180" s="172">
        <v>98452</v>
      </c>
      <c r="R180" s="172">
        <v>61525</v>
      </c>
      <c r="S180" s="172">
        <v>36927</v>
      </c>
      <c r="T180" s="227"/>
      <c r="U180" s="224"/>
      <c r="Y180" s="197"/>
    </row>
    <row r="181" spans="1:25" s="163" customFormat="1" ht="18" customHeight="1">
      <c r="A181" s="161">
        <v>2017.6</v>
      </c>
      <c r="B181" s="172">
        <v>144907</v>
      </c>
      <c r="C181" s="172">
        <v>53924</v>
      </c>
      <c r="D181" s="172">
        <v>36613</v>
      </c>
      <c r="E181" s="172">
        <v>765</v>
      </c>
      <c r="F181" s="172">
        <v>17311</v>
      </c>
      <c r="G181" s="172">
        <v>6740</v>
      </c>
      <c r="H181" s="172">
        <v>10571</v>
      </c>
      <c r="I181" s="172">
        <v>90984</v>
      </c>
      <c r="J181" s="172">
        <v>3814</v>
      </c>
      <c r="K181" s="172">
        <v>1935</v>
      </c>
      <c r="L181" s="172">
        <v>87170</v>
      </c>
      <c r="M181" s="172">
        <v>54651</v>
      </c>
      <c r="N181" s="172">
        <v>32520</v>
      </c>
      <c r="O181" s="172">
        <v>40426</v>
      </c>
      <c r="P181" s="172">
        <v>2700</v>
      </c>
      <c r="Q181" s="172">
        <v>104481</v>
      </c>
      <c r="R181" s="172">
        <v>61390</v>
      </c>
      <c r="S181" s="172">
        <v>43091</v>
      </c>
      <c r="T181" s="227"/>
      <c r="U181" s="224"/>
      <c r="Y181" s="197"/>
    </row>
    <row r="182" spans="1:25" s="163" customFormat="1" ht="18" customHeight="1">
      <c r="A182" s="161">
        <v>2017.7</v>
      </c>
      <c r="B182" s="172">
        <v>97985</v>
      </c>
      <c r="C182" s="172">
        <v>26446</v>
      </c>
      <c r="D182" s="172">
        <v>16471</v>
      </c>
      <c r="E182" s="172">
        <v>725</v>
      </c>
      <c r="F182" s="172">
        <v>9975</v>
      </c>
      <c r="G182" s="172">
        <v>1931</v>
      </c>
      <c r="H182" s="172">
        <v>8044</v>
      </c>
      <c r="I182" s="172">
        <v>71539</v>
      </c>
      <c r="J182" s="172">
        <v>3497</v>
      </c>
      <c r="K182" s="172">
        <v>1718</v>
      </c>
      <c r="L182" s="172">
        <v>68042</v>
      </c>
      <c r="M182" s="172">
        <v>43831</v>
      </c>
      <c r="N182" s="172">
        <v>24211</v>
      </c>
      <c r="O182" s="172">
        <v>19968</v>
      </c>
      <c r="P182" s="172">
        <v>2443</v>
      </c>
      <c r="Q182" s="172">
        <v>78017</v>
      </c>
      <c r="R182" s="172">
        <v>45762</v>
      </c>
      <c r="S182" s="172">
        <v>32255</v>
      </c>
      <c r="T182" s="227"/>
      <c r="U182" s="224"/>
      <c r="Y182" s="197"/>
    </row>
    <row r="183" spans="1:25" s="160" customFormat="1" ht="18" customHeight="1">
      <c r="A183" s="161">
        <v>2017.8</v>
      </c>
      <c r="B183" s="172">
        <v>144577</v>
      </c>
      <c r="C183" s="172">
        <v>40024</v>
      </c>
      <c r="D183" s="172">
        <v>25864</v>
      </c>
      <c r="E183" s="172">
        <v>1548</v>
      </c>
      <c r="F183" s="172">
        <v>14161</v>
      </c>
      <c r="G183" s="172">
        <v>8497</v>
      </c>
      <c r="H183" s="172">
        <v>5664</v>
      </c>
      <c r="I183" s="172">
        <v>104553</v>
      </c>
      <c r="J183" s="172">
        <v>9082</v>
      </c>
      <c r="K183" s="172">
        <v>7393</v>
      </c>
      <c r="L183" s="172">
        <v>95470</v>
      </c>
      <c r="M183" s="172">
        <v>64265</v>
      </c>
      <c r="N183" s="172">
        <v>31206</v>
      </c>
      <c r="O183" s="172">
        <v>34945.71395390822</v>
      </c>
      <c r="P183" s="172">
        <v>8941.2998115830596</v>
      </c>
      <c r="Q183" s="172">
        <v>109631.24924668217</v>
      </c>
      <c r="R183" s="172">
        <v>72761.670902756072</v>
      </c>
      <c r="S183" s="172">
        <v>36869.578343926107</v>
      </c>
      <c r="T183" s="270"/>
      <c r="U183" s="271"/>
      <c r="Y183" s="175"/>
    </row>
    <row r="184" spans="1:25" s="276" customFormat="1" ht="18" customHeight="1">
      <c r="A184" s="274">
        <v>2017.9</v>
      </c>
      <c r="B184" s="275">
        <v>130687</v>
      </c>
      <c r="C184" s="275">
        <v>30143</v>
      </c>
      <c r="D184" s="275">
        <v>16971</v>
      </c>
      <c r="E184" s="275">
        <v>1020</v>
      </c>
      <c r="F184" s="275">
        <v>13171</v>
      </c>
      <c r="G184" s="275">
        <v>6592</v>
      </c>
      <c r="H184" s="275">
        <v>6579</v>
      </c>
      <c r="I184" s="275">
        <v>100544</v>
      </c>
      <c r="J184" s="275">
        <v>5886</v>
      </c>
      <c r="K184" s="275">
        <v>2411</v>
      </c>
      <c r="L184" s="275">
        <v>94658</v>
      </c>
      <c r="M184" s="275">
        <v>57267</v>
      </c>
      <c r="N184" s="275">
        <v>37390</v>
      </c>
      <c r="O184" s="275">
        <v>22857</v>
      </c>
      <c r="P184" s="275">
        <v>3430</v>
      </c>
      <c r="Q184" s="275">
        <v>107829</v>
      </c>
      <c r="R184" s="275">
        <v>63859</v>
      </c>
      <c r="S184" s="275">
        <v>43970</v>
      </c>
      <c r="T184" s="225"/>
      <c r="U184" s="193"/>
      <c r="Y184" s="277"/>
    </row>
    <row r="185" spans="1:25" ht="18" customHeight="1">
      <c r="A185" s="164" t="s">
        <v>155</v>
      </c>
      <c r="B185" s="165">
        <f>(B184-B183)/B183*100</f>
        <v>-9.6073372666468391</v>
      </c>
      <c r="C185" s="165">
        <f t="shared" ref="C185:S185" si="9">(C184-C183)/C183*100</f>
        <v>-24.687687387567458</v>
      </c>
      <c r="D185" s="165">
        <f t="shared" si="9"/>
        <v>-34.383699350448502</v>
      </c>
      <c r="E185" s="165">
        <f t="shared" si="9"/>
        <v>-34.108527131782942</v>
      </c>
      <c r="F185" s="165">
        <f t="shared" si="9"/>
        <v>-6.9910317068003671</v>
      </c>
      <c r="G185" s="165">
        <f t="shared" si="9"/>
        <v>-22.419677533247029</v>
      </c>
      <c r="H185" s="165">
        <f t="shared" si="9"/>
        <v>16.154661016949152</v>
      </c>
      <c r="I185" s="165">
        <f t="shared" si="9"/>
        <v>-3.8344189071571355</v>
      </c>
      <c r="J185" s="165">
        <f t="shared" si="9"/>
        <v>-35.190486676943408</v>
      </c>
      <c r="K185" s="165">
        <f t="shared" si="9"/>
        <v>-67.388069795752742</v>
      </c>
      <c r="L185" s="165">
        <f t="shared" si="9"/>
        <v>-0.85052896197758465</v>
      </c>
      <c r="M185" s="165">
        <f t="shared" si="9"/>
        <v>-10.889286547887652</v>
      </c>
      <c r="N185" s="165">
        <f t="shared" si="9"/>
        <v>19.81670191629815</v>
      </c>
      <c r="O185" s="165">
        <f t="shared" si="9"/>
        <v>-34.592837249949092</v>
      </c>
      <c r="P185" s="165">
        <f t="shared" si="9"/>
        <v>-61.638687078174179</v>
      </c>
      <c r="Q185" s="165">
        <f t="shared" si="9"/>
        <v>-1.643919283111438</v>
      </c>
      <c r="R185" s="165">
        <f t="shared" si="9"/>
        <v>-12.235385460916973</v>
      </c>
      <c r="S185" s="165">
        <f t="shared" si="9"/>
        <v>19.25821225792135</v>
      </c>
      <c r="T185" s="165">
        <f t="shared" ref="T185:U185" si="10">(T179-T178)/T178*100</f>
        <v>-100</v>
      </c>
      <c r="U185" s="165" t="e">
        <f t="shared" si="10"/>
        <v>#DIV/0!</v>
      </c>
    </row>
    <row r="186" spans="1:25" s="174" customFormat="1" ht="18" customHeight="1">
      <c r="A186" s="173" t="s">
        <v>156</v>
      </c>
      <c r="B186" s="165">
        <f>(B184-B171)/B171*100</f>
        <v>-1.3733201803913491</v>
      </c>
      <c r="C186" s="165">
        <f t="shared" ref="C186:S186" si="11">(C184-C171)/C171*100</f>
        <v>-0.86362409017552411</v>
      </c>
      <c r="D186" s="165">
        <f t="shared" si="11"/>
        <v>4.7312016410418432</v>
      </c>
      <c r="E186" s="165">
        <f t="shared" si="11"/>
        <v>1650.7723995880535</v>
      </c>
      <c r="F186" s="165">
        <f t="shared" si="11"/>
        <v>-7.2546430771939088</v>
      </c>
      <c r="G186" s="165">
        <f t="shared" si="11"/>
        <v>127.42248764045718</v>
      </c>
      <c r="H186" s="165">
        <f t="shared" si="11"/>
        <v>-41.792566010892997</v>
      </c>
      <c r="I186" s="165">
        <f t="shared" si="11"/>
        <v>-1.5251070120436927</v>
      </c>
      <c r="J186" s="165">
        <f t="shared" si="11"/>
        <v>-37.612440402015338</v>
      </c>
      <c r="K186" s="165" t="s">
        <v>252</v>
      </c>
      <c r="L186" s="165">
        <f>(L184-L171)/L171*100</f>
        <v>2.1490179520321093</v>
      </c>
      <c r="M186" s="165">
        <f t="shared" si="11"/>
        <v>-20.022205445504092</v>
      </c>
      <c r="N186" s="165">
        <f t="shared" si="11"/>
        <v>77.515463944854929</v>
      </c>
      <c r="O186" s="165">
        <f t="shared" si="11"/>
        <v>-10.850355511506427</v>
      </c>
      <c r="P186" s="165">
        <f t="shared" si="11"/>
        <v>5787.4013044970816</v>
      </c>
      <c r="Q186" s="165">
        <f t="shared" si="11"/>
        <v>0.89940202034751471</v>
      </c>
      <c r="R186" s="165">
        <f t="shared" si="11"/>
        <v>-14.285746744827494</v>
      </c>
      <c r="S186" s="165">
        <f t="shared" si="11"/>
        <v>35.853975216600134</v>
      </c>
      <c r="T186" s="220" t="e">
        <f t="shared" ref="T186:U186" si="12">(T178-T165)/T165*100</f>
        <v>#DIV/0!</v>
      </c>
      <c r="U186" s="220" t="e">
        <f t="shared" si="12"/>
        <v>#DIV/0!</v>
      </c>
    </row>
    <row r="187" spans="1:25" ht="18" customHeight="1">
      <c r="A187" s="166" t="s">
        <v>211</v>
      </c>
      <c r="B187" s="165">
        <f>(B184-B158)/B158*100</f>
        <v>-35.960892028057771</v>
      </c>
      <c r="C187" s="165">
        <f t="shared" ref="C187:S187" si="13">(C184-C158)/C158*100</f>
        <v>57.041249703037153</v>
      </c>
      <c r="D187" s="165">
        <f t="shared" si="13"/>
        <v>21.975761530953569</v>
      </c>
      <c r="E187" s="165">
        <f t="shared" si="13"/>
        <v>68.355725745221662</v>
      </c>
      <c r="F187" s="165">
        <f t="shared" si="13"/>
        <v>149.40824480675644</v>
      </c>
      <c r="G187" s="165">
        <f t="shared" si="13"/>
        <v>706.36085626911313</v>
      </c>
      <c r="H187" s="165">
        <f t="shared" si="13"/>
        <v>47.398843930635849</v>
      </c>
      <c r="I187" s="165">
        <f t="shared" si="13"/>
        <v>-45.616444332344841</v>
      </c>
      <c r="J187" s="165">
        <f t="shared" si="13"/>
        <v>-87.614314291425771</v>
      </c>
      <c r="K187" s="165">
        <f t="shared" si="13"/>
        <v>-93.766194308653965</v>
      </c>
      <c r="L187" s="165">
        <f t="shared" si="13"/>
        <v>-31.086054850787793</v>
      </c>
      <c r="M187" s="165">
        <f t="shared" si="13"/>
        <v>-32.349953363300493</v>
      </c>
      <c r="N187" s="165">
        <f t="shared" si="13"/>
        <v>-29.057948583130305</v>
      </c>
      <c r="O187" s="165">
        <f t="shared" si="13"/>
        <v>-62.79544210520924</v>
      </c>
      <c r="P187" s="165">
        <f t="shared" si="13"/>
        <v>-91.268281706913854</v>
      </c>
      <c r="Q187" s="165">
        <f t="shared" si="13"/>
        <v>-24.403584169770745</v>
      </c>
      <c r="R187" s="165">
        <f t="shared" si="13"/>
        <v>-25.284306391315575</v>
      </c>
      <c r="S187" s="165">
        <f t="shared" si="13"/>
        <v>-23.08686461510127</v>
      </c>
      <c r="T187" s="165">
        <f t="shared" ref="T187:U187" si="14">(T163-T137)/T137*100</f>
        <v>-100</v>
      </c>
      <c r="U187" s="165">
        <f t="shared" si="14"/>
        <v>-100</v>
      </c>
    </row>
    <row r="188" spans="1:25" s="221" customFormat="1" ht="18" customHeight="1">
      <c r="T188" s="250"/>
      <c r="U188" s="251"/>
    </row>
    <row r="189" spans="1:25" s="244" customFormat="1" ht="17.25">
      <c r="A189" s="239"/>
      <c r="B189" s="240" t="s">
        <v>166</v>
      </c>
      <c r="C189" s="240" t="s">
        <v>160</v>
      </c>
      <c r="D189" s="239" t="s">
        <v>162</v>
      </c>
      <c r="E189" s="239"/>
      <c r="F189" s="239" t="s">
        <v>163</v>
      </c>
      <c r="G189" s="239"/>
      <c r="H189" s="239"/>
      <c r="I189" s="240" t="s">
        <v>161</v>
      </c>
      <c r="J189" s="239" t="s">
        <v>164</v>
      </c>
      <c r="K189" s="239"/>
      <c r="L189" s="239" t="s">
        <v>165</v>
      </c>
      <c r="M189" s="239" t="s">
        <v>167</v>
      </c>
      <c r="N189" s="241" t="s">
        <v>168</v>
      </c>
      <c r="O189" s="241"/>
      <c r="P189" s="241"/>
      <c r="Q189" s="241"/>
      <c r="R189" s="239"/>
      <c r="S189" s="239"/>
      <c r="T189" s="242"/>
      <c r="U189" s="243"/>
    </row>
    <row r="190" spans="1:25" ht="17.25">
      <c r="A190" s="156" t="s">
        <v>249</v>
      </c>
      <c r="B190" s="157">
        <f>SUM(B176:B184)</f>
        <v>1166047.3980231523</v>
      </c>
      <c r="C190" s="157">
        <f t="shared" ref="C190:S190" si="15">SUM(C176:C184)</f>
        <v>322846.13</v>
      </c>
      <c r="D190" s="157">
        <f t="shared" si="15"/>
        <v>202188.48</v>
      </c>
      <c r="E190" s="157">
        <f t="shared" si="15"/>
        <v>9128.41</v>
      </c>
      <c r="F190" s="157">
        <f t="shared" si="15"/>
        <v>120656.65</v>
      </c>
      <c r="G190" s="157">
        <f t="shared" si="15"/>
        <v>48551.040000000001</v>
      </c>
      <c r="H190" s="157">
        <f t="shared" si="15"/>
        <v>72105.61</v>
      </c>
      <c r="I190" s="157">
        <f t="shared" si="15"/>
        <v>843203.50022557983</v>
      </c>
      <c r="J190" s="157">
        <f t="shared" si="15"/>
        <v>113180.43403945575</v>
      </c>
      <c r="K190" s="157">
        <f t="shared" si="15"/>
        <v>37996.431475226411</v>
      </c>
      <c r="L190" s="157">
        <f t="shared" si="15"/>
        <v>730022.06618612399</v>
      </c>
      <c r="M190" s="157">
        <f t="shared" si="15"/>
        <v>451277.93348512705</v>
      </c>
      <c r="N190" s="157">
        <f t="shared" si="15"/>
        <v>278744.13270099694</v>
      </c>
      <c r="O190" s="157">
        <f t="shared" si="15"/>
        <v>315368.5537923479</v>
      </c>
      <c r="P190" s="157">
        <f t="shared" si="15"/>
        <v>47124.779811583052</v>
      </c>
      <c r="Q190" s="157">
        <f t="shared" si="15"/>
        <v>850678.5208051434</v>
      </c>
      <c r="R190" s="157">
        <f t="shared" si="15"/>
        <v>499828.51619562437</v>
      </c>
      <c r="S190" s="157">
        <f t="shared" si="15"/>
        <v>350950.00460951903</v>
      </c>
      <c r="T190" s="157">
        <f t="shared" ref="T190:U190" si="16">SUM(T176:T180)</f>
        <v>32261.136029994068</v>
      </c>
      <c r="U190" s="157">
        <f t="shared" si="16"/>
        <v>0</v>
      </c>
    </row>
    <row r="191" spans="1:25">
      <c r="A191" t="s">
        <v>250</v>
      </c>
      <c r="B191" s="228">
        <f>SUM(B163:B171)</f>
        <v>1124206.7282025274</v>
      </c>
      <c r="C191" s="228">
        <f t="shared" ref="C191:S191" si="17">SUM(C163:C171)</f>
        <v>311408.48311692005</v>
      </c>
      <c r="D191" s="228">
        <f t="shared" si="17"/>
        <v>175780.11569891998</v>
      </c>
      <c r="E191" s="228">
        <f t="shared" si="17"/>
        <v>11382.66</v>
      </c>
      <c r="F191" s="228">
        <f t="shared" si="17"/>
        <v>135628.36741799998</v>
      </c>
      <c r="G191" s="228">
        <f t="shared" si="17"/>
        <v>58582.13</v>
      </c>
      <c r="H191" s="228">
        <f t="shared" si="17"/>
        <v>77046.237418000004</v>
      </c>
      <c r="I191" s="228">
        <f t="shared" si="17"/>
        <v>812798.24508560728</v>
      </c>
      <c r="J191" s="228">
        <f t="shared" si="17"/>
        <v>86854.671760775469</v>
      </c>
      <c r="K191" s="228">
        <f t="shared" si="17"/>
        <v>29136.705887407923</v>
      </c>
      <c r="L191" s="228">
        <f t="shared" si="17"/>
        <v>725943.57332483178</v>
      </c>
      <c r="M191" s="228">
        <f t="shared" si="17"/>
        <v>465324.03838902112</v>
      </c>
      <c r="N191" s="228">
        <f t="shared" si="17"/>
        <v>260619.53493581069</v>
      </c>
      <c r="O191" s="228">
        <f t="shared" si="17"/>
        <v>262634.78745969548</v>
      </c>
      <c r="P191" s="228">
        <f t="shared" si="17"/>
        <v>40519.365887407926</v>
      </c>
      <c r="Q191" s="228">
        <f t="shared" si="17"/>
        <v>861571.94074283191</v>
      </c>
      <c r="R191" s="228">
        <f t="shared" si="17"/>
        <v>523906.16838902113</v>
      </c>
      <c r="S191" s="228">
        <f t="shared" si="17"/>
        <v>337665.77235381067</v>
      </c>
      <c r="T191" s="209">
        <f t="shared" ref="T191" si="18">SUM(T137:T148)</f>
        <v>1321.1999999999998</v>
      </c>
      <c r="U191" s="261">
        <f>B191/T162*100</f>
        <v>1020447.6147361551</v>
      </c>
    </row>
    <row r="192" spans="1:25">
      <c r="A192" t="s">
        <v>251</v>
      </c>
      <c r="B192" s="143">
        <f>SUM(B150:B158)</f>
        <v>1144341.3456000234</v>
      </c>
      <c r="C192" s="143">
        <f t="shared" ref="C192:S192" si="19">SUM(C150:C158)</f>
        <v>304919.56</v>
      </c>
      <c r="D192" s="143">
        <f t="shared" si="19"/>
        <v>216924.54</v>
      </c>
      <c r="E192" s="143">
        <f t="shared" si="19"/>
        <v>7496.88</v>
      </c>
      <c r="F192" s="143">
        <f t="shared" si="19"/>
        <v>87995.01999999999</v>
      </c>
      <c r="G192" s="143">
        <f t="shared" si="19"/>
        <v>28671.7</v>
      </c>
      <c r="H192" s="143">
        <f t="shared" si="19"/>
        <v>59321.32</v>
      </c>
      <c r="I192" s="143">
        <f t="shared" si="19"/>
        <v>839421.97107202746</v>
      </c>
      <c r="J192" s="143">
        <f t="shared" si="19"/>
        <v>100361.27658584798</v>
      </c>
      <c r="K192" s="143">
        <f t="shared" si="19"/>
        <v>65564.973526305897</v>
      </c>
      <c r="L192" s="143">
        <f t="shared" si="19"/>
        <v>739059.69448617951</v>
      </c>
      <c r="M192" s="143">
        <f t="shared" si="19"/>
        <v>470569.56813081051</v>
      </c>
      <c r="N192" s="143">
        <f t="shared" si="19"/>
        <v>268491.12635536899</v>
      </c>
      <c r="O192" s="143">
        <f t="shared" si="19"/>
        <v>317286.81658584799</v>
      </c>
      <c r="P192" s="143">
        <f t="shared" si="19"/>
        <v>73061.853526305887</v>
      </c>
      <c r="Q192" s="143">
        <f t="shared" si="19"/>
        <v>827053.71448617952</v>
      </c>
      <c r="R192" s="143">
        <f t="shared" si="19"/>
        <v>499241.26813081052</v>
      </c>
      <c r="S192" s="143">
        <f t="shared" si="19"/>
        <v>327814.44635536906</v>
      </c>
      <c r="T192" s="210">
        <f t="shared" ref="T192" si="20">SUM(T124:T135)</f>
        <v>1302</v>
      </c>
      <c r="U192" s="143">
        <f>B192/T149*100</f>
        <v>1039365.4365122829</v>
      </c>
    </row>
    <row r="193" spans="1:21" hidden="1">
      <c r="A193" t="s">
        <v>202</v>
      </c>
      <c r="B193" s="143">
        <f>SUM(B124:B130)</f>
        <v>458926</v>
      </c>
      <c r="C193" s="143">
        <f t="shared" ref="C193:S193" si="21">SUM(C124:C130)</f>
        <v>172692</v>
      </c>
      <c r="D193" s="143">
        <f t="shared" si="21"/>
        <v>107762</v>
      </c>
      <c r="E193" s="143">
        <f t="shared" si="21"/>
        <v>10668</v>
      </c>
      <c r="F193" s="143">
        <f t="shared" si="21"/>
        <v>64930</v>
      </c>
      <c r="G193" s="143">
        <f t="shared" si="21"/>
        <v>14677</v>
      </c>
      <c r="H193" s="143">
        <f t="shared" si="21"/>
        <v>50253</v>
      </c>
      <c r="I193" s="143">
        <f t="shared" si="21"/>
        <v>286233</v>
      </c>
      <c r="J193" s="143">
        <f t="shared" si="21"/>
        <v>48335</v>
      </c>
      <c r="K193" s="143">
        <f t="shared" si="21"/>
        <v>24478</v>
      </c>
      <c r="L193" s="143">
        <f t="shared" si="21"/>
        <v>237898</v>
      </c>
      <c r="M193" s="143">
        <f t="shared" si="21"/>
        <v>123239</v>
      </c>
      <c r="N193" s="143">
        <f t="shared" si="21"/>
        <v>114657</v>
      </c>
      <c r="O193" s="143">
        <f t="shared" si="21"/>
        <v>156098</v>
      </c>
      <c r="P193" s="143">
        <f t="shared" si="21"/>
        <v>35148</v>
      </c>
      <c r="Q193" s="143">
        <f t="shared" si="21"/>
        <v>302828</v>
      </c>
      <c r="R193" s="143">
        <f t="shared" si="21"/>
        <v>137917</v>
      </c>
      <c r="S193" s="143">
        <f t="shared" si="21"/>
        <v>164911</v>
      </c>
      <c r="T193" s="210"/>
      <c r="U193" s="143"/>
    </row>
    <row r="194" spans="1:21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210"/>
      <c r="U194" s="143"/>
    </row>
    <row r="195" spans="1:21">
      <c r="A195" s="177" t="s">
        <v>170</v>
      </c>
      <c r="B195" s="178">
        <f>100*(B190/B191-1)</f>
        <v>3.7217950018430423</v>
      </c>
      <c r="C195" s="178">
        <f>100*(C190/C191-1)</f>
        <v>3.6728758216858282</v>
      </c>
      <c r="D195" s="178">
        <f t="shared" ref="D195:U195" si="22">100*(D190/D191-1)</f>
        <v>15.023521970091803</v>
      </c>
      <c r="E195" s="178">
        <f t="shared" si="22"/>
        <v>-19.804246107676061</v>
      </c>
      <c r="F195" s="178">
        <f t="shared" si="22"/>
        <v>-11.038780236775903</v>
      </c>
      <c r="G195" s="178">
        <f t="shared" si="22"/>
        <v>-17.123122699703806</v>
      </c>
      <c r="H195" s="178">
        <f t="shared" si="22"/>
        <v>-6.4125485988310471</v>
      </c>
      <c r="I195" s="178">
        <f t="shared" si="22"/>
        <v>3.7408121048256193</v>
      </c>
      <c r="J195" s="178">
        <f t="shared" si="22"/>
        <v>30.310128108237567</v>
      </c>
      <c r="K195" s="178">
        <f t="shared" si="22"/>
        <v>30.407437347429923</v>
      </c>
      <c r="L195" s="178">
        <f t="shared" si="22"/>
        <v>0.56181954233889275</v>
      </c>
      <c r="M195" s="178">
        <f t="shared" si="22"/>
        <v>-3.0185642144176517</v>
      </c>
      <c r="N195" s="178">
        <f t="shared" si="22"/>
        <v>6.9544279440335366</v>
      </c>
      <c r="O195" s="178">
        <f t="shared" si="22"/>
        <v>20.078743887172635</v>
      </c>
      <c r="P195" s="178">
        <f t="shared" si="22"/>
        <v>16.301868944666452</v>
      </c>
      <c r="Q195" s="178">
        <f t="shared" si="22"/>
        <v>-1.2643656812101334</v>
      </c>
      <c r="R195" s="178">
        <f t="shared" si="22"/>
        <v>-4.5957947522232923</v>
      </c>
      <c r="S195" s="178">
        <f t="shared" si="22"/>
        <v>3.9341364578074467</v>
      </c>
      <c r="T195" s="211">
        <f t="shared" si="22"/>
        <v>2341.8056335145375</v>
      </c>
      <c r="U195" s="178">
        <f t="shared" si="22"/>
        <v>-100</v>
      </c>
    </row>
    <row r="196" spans="1:21">
      <c r="A196" t="s">
        <v>171</v>
      </c>
      <c r="B196" s="176">
        <f>100*(B190/B192-1)</f>
        <v>1.8968162346478357</v>
      </c>
      <c r="C196" s="176">
        <f t="shared" ref="C196:U196" si="23">100*(C190/C192-1)</f>
        <v>5.8791144785857563</v>
      </c>
      <c r="D196" s="176">
        <f t="shared" si="23"/>
        <v>-6.7931733311500819</v>
      </c>
      <c r="E196" s="176">
        <f t="shared" si="23"/>
        <v>21.7627866525808</v>
      </c>
      <c r="F196" s="176">
        <f t="shared" si="23"/>
        <v>37.117589154477159</v>
      </c>
      <c r="G196" s="176">
        <f t="shared" si="23"/>
        <v>69.334361059860413</v>
      </c>
      <c r="H196" s="176">
        <f t="shared" si="23"/>
        <v>21.5509196356386</v>
      </c>
      <c r="I196" s="176">
        <f t="shared" si="23"/>
        <v>0.45049203903049229</v>
      </c>
      <c r="J196" s="176">
        <f t="shared" si="23"/>
        <v>12.773011553557101</v>
      </c>
      <c r="K196" s="176">
        <f t="shared" si="23"/>
        <v>-42.047667479067108</v>
      </c>
      <c r="L196" s="176">
        <f t="shared" si="23"/>
        <v>-1.2228549828222968</v>
      </c>
      <c r="M196" s="176">
        <f t="shared" si="23"/>
        <v>-4.0996349853887448</v>
      </c>
      <c r="N196" s="176">
        <f t="shared" si="23"/>
        <v>3.8187505430094859</v>
      </c>
      <c r="O196" s="176">
        <f t="shared" si="23"/>
        <v>-0.60458320145208022</v>
      </c>
      <c r="P196" s="176">
        <f t="shared" si="23"/>
        <v>-35.500158376606485</v>
      </c>
      <c r="Q196" s="176">
        <f t="shared" si="23"/>
        <v>2.8565020512169692</v>
      </c>
      <c r="R196" s="176">
        <f t="shared" si="23"/>
        <v>0.11762810935331824</v>
      </c>
      <c r="S196" s="176">
        <f t="shared" si="23"/>
        <v>7.0575163820174591</v>
      </c>
      <c r="T196" s="212">
        <f t="shared" si="23"/>
        <v>2377.8138271884845</v>
      </c>
      <c r="U196" s="176">
        <f t="shared" si="23"/>
        <v>-100</v>
      </c>
    </row>
    <row r="197" spans="1:21" hidden="1">
      <c r="A197" t="s">
        <v>203</v>
      </c>
      <c r="B197" s="176">
        <f>100*(B190/B193-1)</f>
        <v>154.08179053336534</v>
      </c>
      <c r="C197" s="176">
        <f t="shared" ref="C197:S197" si="24">100*(C190/C193-1)</f>
        <v>86.949094341370767</v>
      </c>
      <c r="D197" s="176">
        <f t="shared" si="24"/>
        <v>87.625025519199724</v>
      </c>
      <c r="E197" s="176">
        <f t="shared" si="24"/>
        <v>-14.431852268466439</v>
      </c>
      <c r="F197" s="176">
        <f t="shared" si="24"/>
        <v>85.825735407361762</v>
      </c>
      <c r="G197" s="176">
        <f t="shared" si="24"/>
        <v>230.79675683041495</v>
      </c>
      <c r="H197" s="176">
        <f t="shared" si="24"/>
        <v>43.48518496408176</v>
      </c>
      <c r="I197" s="176">
        <f t="shared" si="24"/>
        <v>194.58640346346502</v>
      </c>
      <c r="J197" s="176">
        <f t="shared" si="24"/>
        <v>134.15834082850057</v>
      </c>
      <c r="K197" s="176">
        <f t="shared" si="24"/>
        <v>55.22686279608795</v>
      </c>
      <c r="L197" s="176">
        <f t="shared" si="24"/>
        <v>206.86347349961918</v>
      </c>
      <c r="M197" s="176">
        <f t="shared" si="24"/>
        <v>266.18110621242226</v>
      </c>
      <c r="N197" s="176">
        <f t="shared" si="24"/>
        <v>143.11130825069287</v>
      </c>
      <c r="O197" s="176">
        <f t="shared" si="24"/>
        <v>102.03241155706534</v>
      </c>
      <c r="P197" s="176">
        <f t="shared" si="24"/>
        <v>34.075281130030312</v>
      </c>
      <c r="Q197" s="176">
        <f t="shared" si="24"/>
        <v>180.91144834861487</v>
      </c>
      <c r="R197" s="176">
        <f t="shared" si="24"/>
        <v>262.41254971876151</v>
      </c>
      <c r="S197" s="176">
        <f t="shared" si="24"/>
        <v>112.81176186519941</v>
      </c>
      <c r="U197" s="202" t="s">
        <v>180</v>
      </c>
    </row>
    <row r="198" spans="1:21" s="195" customFormat="1" hidden="1">
      <c r="A198" s="195" t="s">
        <v>179</v>
      </c>
      <c r="T198" s="213"/>
      <c r="U198" s="196"/>
    </row>
    <row r="199" spans="1:21" hidden="1">
      <c r="A199" s="195" t="s">
        <v>190</v>
      </c>
      <c r="B199" s="221" t="e">
        <f>B190/#REF!-1</f>
        <v>#REF!</v>
      </c>
      <c r="C199" s="221" t="e">
        <f>C190/#REF!-1</f>
        <v>#REF!</v>
      </c>
      <c r="D199" s="221" t="e">
        <f>D190/#REF!-1</f>
        <v>#REF!</v>
      </c>
      <c r="E199" s="221" t="e">
        <f>E190/#REF!-1</f>
        <v>#REF!</v>
      </c>
      <c r="F199" s="221" t="e">
        <f>F190/#REF!-1</f>
        <v>#REF!</v>
      </c>
      <c r="G199" s="221" t="e">
        <f>G190/#REF!-1</f>
        <v>#REF!</v>
      </c>
      <c r="H199" s="221" t="e">
        <f>H190/#REF!-1</f>
        <v>#REF!</v>
      </c>
      <c r="I199" s="221" t="e">
        <f>I190/#REF!-1</f>
        <v>#REF!</v>
      </c>
      <c r="J199" s="221" t="e">
        <f>J190/#REF!-1</f>
        <v>#REF!</v>
      </c>
      <c r="K199" s="221" t="e">
        <f>K190/#REF!-1</f>
        <v>#REF!</v>
      </c>
      <c r="L199" s="221" t="e">
        <f>L190/#REF!-1</f>
        <v>#REF!</v>
      </c>
      <c r="M199" s="221" t="e">
        <f>M190/#REF!-1</f>
        <v>#REF!</v>
      </c>
      <c r="N199" s="221" t="e">
        <f>N190/#REF!-1</f>
        <v>#REF!</v>
      </c>
      <c r="O199" s="221" t="e">
        <f>O190/#REF!-1</f>
        <v>#REF!</v>
      </c>
      <c r="P199" s="221" t="e">
        <f>P190/#REF!-1</f>
        <v>#REF!</v>
      </c>
      <c r="Q199" s="221" t="e">
        <f>Q190/#REF!-1</f>
        <v>#REF!</v>
      </c>
      <c r="R199" s="221" t="e">
        <f>R190/#REF!-1</f>
        <v>#REF!</v>
      </c>
      <c r="S199" s="221" t="e">
        <f>S190/#REF!-1</f>
        <v>#REF!</v>
      </c>
    </row>
    <row r="200" spans="1:21" hidden="1">
      <c r="A200" s="195" t="s">
        <v>191</v>
      </c>
      <c r="B200" s="221" t="e">
        <f>B190/#REF!-1</f>
        <v>#REF!</v>
      </c>
      <c r="C200" s="221" t="e">
        <f>C190/#REF!-1</f>
        <v>#REF!</v>
      </c>
      <c r="D200" s="221" t="e">
        <f>D190/#REF!-1</f>
        <v>#REF!</v>
      </c>
      <c r="E200" s="221" t="e">
        <f>E190/#REF!-1</f>
        <v>#REF!</v>
      </c>
      <c r="F200" s="221" t="e">
        <f>F190/#REF!-1</f>
        <v>#REF!</v>
      </c>
      <c r="G200" s="221" t="e">
        <f>G190/#REF!-1</f>
        <v>#REF!</v>
      </c>
      <c r="H200" s="221" t="e">
        <f>H190/#REF!-1</f>
        <v>#REF!</v>
      </c>
      <c r="I200" s="221" t="e">
        <f>I190/#REF!-1</f>
        <v>#REF!</v>
      </c>
      <c r="J200" s="221" t="e">
        <f>J190/#REF!-1</f>
        <v>#REF!</v>
      </c>
      <c r="K200" s="221" t="e">
        <f>K190/#REF!-1</f>
        <v>#REF!</v>
      </c>
      <c r="L200" s="221" t="e">
        <f>L190/#REF!-1</f>
        <v>#REF!</v>
      </c>
      <c r="M200" s="221" t="e">
        <f>M190/#REF!-1</f>
        <v>#REF!</v>
      </c>
      <c r="N200" s="221" t="e">
        <f>N190/#REF!-1</f>
        <v>#REF!</v>
      </c>
      <c r="O200" s="221" t="e">
        <f>O190/#REF!-1</f>
        <v>#REF!</v>
      </c>
      <c r="P200" s="221" t="e">
        <f>P190/#REF!-1</f>
        <v>#REF!</v>
      </c>
      <c r="Q200" s="221" t="e">
        <f>Q190/#REF!-1</f>
        <v>#REF!</v>
      </c>
      <c r="R200" s="221" t="e">
        <f>R190/#REF!-1</f>
        <v>#REF!</v>
      </c>
      <c r="S200" s="221" t="e">
        <f>S190/#REF!-1</f>
        <v>#REF!</v>
      </c>
    </row>
    <row r="201" spans="1:21" hidden="1">
      <c r="A201" s="195" t="s">
        <v>192</v>
      </c>
      <c r="B201" s="221" t="e">
        <f>B190/#REF!-1</f>
        <v>#REF!</v>
      </c>
      <c r="C201" s="221" t="e">
        <f>C190/#REF!-1</f>
        <v>#REF!</v>
      </c>
      <c r="D201" s="221" t="e">
        <f>D190/#REF!-1</f>
        <v>#REF!</v>
      </c>
      <c r="E201" s="221" t="e">
        <f>E190/#REF!-1</f>
        <v>#REF!</v>
      </c>
      <c r="F201" s="221" t="e">
        <f>F190/#REF!-1</f>
        <v>#REF!</v>
      </c>
      <c r="G201" s="221" t="e">
        <f>G190/#REF!-1</f>
        <v>#REF!</v>
      </c>
      <c r="H201" s="221" t="e">
        <f>H190/#REF!-1</f>
        <v>#REF!</v>
      </c>
      <c r="I201" s="221" t="e">
        <f>I190/#REF!-1</f>
        <v>#REF!</v>
      </c>
      <c r="J201" s="221" t="e">
        <f>J190/#REF!-1</f>
        <v>#REF!</v>
      </c>
      <c r="K201" s="221" t="e">
        <f>K190/#REF!-1</f>
        <v>#REF!</v>
      </c>
      <c r="L201" s="221" t="e">
        <f>L190/#REF!-1</f>
        <v>#REF!</v>
      </c>
      <c r="M201" s="221" t="e">
        <f>M190/#REF!-1</f>
        <v>#REF!</v>
      </c>
      <c r="N201" s="221" t="e">
        <f>N190/#REF!-1</f>
        <v>#REF!</v>
      </c>
      <c r="O201" s="221" t="e">
        <f>O190/#REF!-1</f>
        <v>#REF!</v>
      </c>
      <c r="P201" s="221" t="e">
        <f>P190/#REF!-1</f>
        <v>#REF!</v>
      </c>
      <c r="Q201" s="221" t="e">
        <f>Q190/#REF!-1</f>
        <v>#REF!</v>
      </c>
      <c r="R201" s="221" t="e">
        <f>R190/#REF!-1</f>
        <v>#REF!</v>
      </c>
      <c r="S201" s="221" t="e">
        <f>S190/#REF!-1</f>
        <v>#REF!</v>
      </c>
    </row>
    <row r="202" spans="1:21" hidden="1">
      <c r="A202" s="195" t="s">
        <v>193</v>
      </c>
      <c r="B202" s="221" t="e">
        <f>B190/#REF!-1</f>
        <v>#REF!</v>
      </c>
      <c r="C202" s="221" t="e">
        <f>C190/#REF!-1</f>
        <v>#REF!</v>
      </c>
      <c r="D202" s="221" t="e">
        <f>D190/#REF!-1</f>
        <v>#REF!</v>
      </c>
      <c r="E202" s="221" t="e">
        <f>E190/#REF!-1</f>
        <v>#REF!</v>
      </c>
      <c r="F202" s="221" t="e">
        <f>F190/#REF!-1</f>
        <v>#REF!</v>
      </c>
      <c r="G202" s="221" t="e">
        <f>G190/#REF!-1</f>
        <v>#REF!</v>
      </c>
      <c r="H202" s="221" t="e">
        <f>H190/#REF!-1</f>
        <v>#REF!</v>
      </c>
      <c r="I202" s="221" t="e">
        <f>I190/#REF!-1</f>
        <v>#REF!</v>
      </c>
      <c r="J202" s="221" t="e">
        <f>J190/#REF!-1</f>
        <v>#REF!</v>
      </c>
      <c r="K202" s="221" t="e">
        <f>K190/#REF!-1</f>
        <v>#REF!</v>
      </c>
      <c r="L202" s="221" t="e">
        <f>L190/#REF!-1</f>
        <v>#REF!</v>
      </c>
      <c r="M202" s="221" t="e">
        <f>M190/#REF!-1</f>
        <v>#REF!</v>
      </c>
      <c r="N202" s="221" t="e">
        <f>N190/#REF!-1</f>
        <v>#REF!</v>
      </c>
      <c r="O202" s="221" t="e">
        <f>O190/#REF!-1</f>
        <v>#REF!</v>
      </c>
      <c r="P202" s="221" t="e">
        <f>P190/#REF!-1</f>
        <v>#REF!</v>
      </c>
      <c r="Q202" s="221" t="e">
        <f>Q190/#REF!-1</f>
        <v>#REF!</v>
      </c>
      <c r="R202" s="221" t="e">
        <f>R190/#REF!-1</f>
        <v>#REF!</v>
      </c>
      <c r="S202" s="221" t="e">
        <f>S190/#REF!-1</f>
        <v>#REF!</v>
      </c>
    </row>
    <row r="203" spans="1:21" hidden="1">
      <c r="A203" s="195" t="s">
        <v>194</v>
      </c>
      <c r="B203" s="221" t="e">
        <f>B190/#REF!-1</f>
        <v>#REF!</v>
      </c>
      <c r="C203" s="221" t="e">
        <f>C190/#REF!-1</f>
        <v>#REF!</v>
      </c>
      <c r="D203" s="221" t="e">
        <f>D190/#REF!-1</f>
        <v>#REF!</v>
      </c>
      <c r="E203" s="221" t="e">
        <f>E190/#REF!-1</f>
        <v>#REF!</v>
      </c>
      <c r="F203" s="221" t="e">
        <f>F190/#REF!-1</f>
        <v>#REF!</v>
      </c>
      <c r="G203" s="221" t="e">
        <f>G190/#REF!-1</f>
        <v>#REF!</v>
      </c>
      <c r="H203" s="221" t="e">
        <f>H190/#REF!-1</f>
        <v>#REF!</v>
      </c>
      <c r="I203" s="221" t="e">
        <f>I190/#REF!-1</f>
        <v>#REF!</v>
      </c>
      <c r="J203" s="221" t="e">
        <f>J190/#REF!-1</f>
        <v>#REF!</v>
      </c>
      <c r="K203" s="221" t="e">
        <f>K190/#REF!-1</f>
        <v>#REF!</v>
      </c>
      <c r="L203" s="221" t="e">
        <f>L190/#REF!-1</f>
        <v>#REF!</v>
      </c>
      <c r="M203" s="221" t="e">
        <f>M190/#REF!-1</f>
        <v>#REF!</v>
      </c>
      <c r="N203" s="221" t="e">
        <f>N190/#REF!-1</f>
        <v>#REF!</v>
      </c>
      <c r="O203" s="221" t="e">
        <f>O190/#REF!-1</f>
        <v>#REF!</v>
      </c>
      <c r="P203" s="221" t="e">
        <f>P190/#REF!-1</f>
        <v>#REF!</v>
      </c>
      <c r="Q203" s="221" t="e">
        <f>Q190/#REF!-1</f>
        <v>#REF!</v>
      </c>
      <c r="R203" s="221" t="e">
        <f>R190/#REF!-1</f>
        <v>#REF!</v>
      </c>
      <c r="S203" s="221" t="e">
        <f>S190/#REF!-1</f>
        <v>#REF!</v>
      </c>
    </row>
    <row r="204" spans="1:21" hidden="1">
      <c r="A204" s="195" t="s">
        <v>195</v>
      </c>
      <c r="B204" s="221" t="e">
        <f>B190/#REF!-1</f>
        <v>#REF!</v>
      </c>
      <c r="C204" s="221" t="e">
        <f>C190/#REF!-1</f>
        <v>#REF!</v>
      </c>
      <c r="D204" s="221" t="e">
        <f>D190/#REF!-1</f>
        <v>#REF!</v>
      </c>
      <c r="E204" s="221" t="e">
        <f>E190/#REF!-1</f>
        <v>#REF!</v>
      </c>
      <c r="F204" s="221" t="e">
        <f>F190/#REF!-1</f>
        <v>#REF!</v>
      </c>
      <c r="G204" s="221" t="e">
        <f>G190/#REF!-1</f>
        <v>#REF!</v>
      </c>
      <c r="H204" s="221" t="e">
        <f>H190/#REF!-1</f>
        <v>#REF!</v>
      </c>
      <c r="I204" s="221" t="e">
        <f>I190/#REF!-1</f>
        <v>#REF!</v>
      </c>
      <c r="J204" s="221" t="e">
        <f>J190/#REF!-1</f>
        <v>#REF!</v>
      </c>
      <c r="K204" s="221" t="e">
        <f>K190/#REF!-1</f>
        <v>#REF!</v>
      </c>
      <c r="L204" s="221" t="e">
        <f>L190/#REF!-1</f>
        <v>#REF!</v>
      </c>
      <c r="M204" s="221" t="e">
        <f>M190/#REF!-1</f>
        <v>#REF!</v>
      </c>
      <c r="N204" s="221" t="e">
        <f>N190/#REF!-1</f>
        <v>#REF!</v>
      </c>
      <c r="O204" s="221" t="e">
        <f>O190/#REF!-1</f>
        <v>#REF!</v>
      </c>
      <c r="P204" s="221" t="e">
        <f>P190/#REF!-1</f>
        <v>#REF!</v>
      </c>
      <c r="Q204" s="221" t="e">
        <f>Q190/#REF!-1</f>
        <v>#REF!</v>
      </c>
      <c r="R204" s="221" t="e">
        <f>R190/#REF!-1</f>
        <v>#REF!</v>
      </c>
      <c r="S204" s="221" t="e">
        <f>S190/#REF!-1</f>
        <v>#REF!</v>
      </c>
    </row>
    <row r="205" spans="1:21" hidden="1">
      <c r="A205" s="195" t="s">
        <v>196</v>
      </c>
      <c r="B205" s="221" t="e">
        <f>B190/#REF!-1</f>
        <v>#REF!</v>
      </c>
      <c r="C205" s="221" t="e">
        <f>C190/#REF!-1</f>
        <v>#REF!</v>
      </c>
      <c r="D205" s="221" t="e">
        <f>D190/#REF!-1</f>
        <v>#REF!</v>
      </c>
      <c r="E205" s="221" t="e">
        <f>E190/#REF!-1</f>
        <v>#REF!</v>
      </c>
      <c r="F205" s="221" t="e">
        <f>F190/#REF!-1</f>
        <v>#REF!</v>
      </c>
      <c r="G205" s="221" t="e">
        <f>G190/#REF!-1</f>
        <v>#REF!</v>
      </c>
      <c r="H205" s="221" t="e">
        <f>H190/#REF!-1</f>
        <v>#REF!</v>
      </c>
      <c r="I205" s="221" t="e">
        <f>I190/#REF!-1</f>
        <v>#REF!</v>
      </c>
      <c r="J205" s="221" t="e">
        <f>J190/#REF!-1</f>
        <v>#REF!</v>
      </c>
      <c r="K205" s="221" t="e">
        <f>K190/#REF!-1</f>
        <v>#REF!</v>
      </c>
      <c r="L205" s="221" t="e">
        <f>L190/#REF!-1</f>
        <v>#REF!</v>
      </c>
      <c r="M205" s="221" t="e">
        <f>M190/#REF!-1</f>
        <v>#REF!</v>
      </c>
      <c r="N205" s="221" t="e">
        <f>N190/#REF!-1</f>
        <v>#REF!</v>
      </c>
      <c r="O205" s="221" t="e">
        <f>O190/#REF!-1</f>
        <v>#REF!</v>
      </c>
      <c r="P205" s="221" t="e">
        <f>P190/#REF!-1</f>
        <v>#REF!</v>
      </c>
      <c r="Q205" s="221" t="e">
        <f>Q190/#REF!-1</f>
        <v>#REF!</v>
      </c>
      <c r="R205" s="221" t="e">
        <f>R190/#REF!-1</f>
        <v>#REF!</v>
      </c>
      <c r="S205" s="221" t="e">
        <f>S190/#REF!-1</f>
        <v>#REF!</v>
      </c>
    </row>
    <row r="206" spans="1:21" hidden="1">
      <c r="A206" s="195" t="s">
        <v>197</v>
      </c>
      <c r="B206" s="221" t="e">
        <f>B190/#REF!-1</f>
        <v>#REF!</v>
      </c>
      <c r="C206" s="221" t="e">
        <f>C190/#REF!-1</f>
        <v>#REF!</v>
      </c>
      <c r="D206" s="221" t="e">
        <f>D190/#REF!-1</f>
        <v>#REF!</v>
      </c>
      <c r="E206" s="221" t="e">
        <f>E190/#REF!-1</f>
        <v>#REF!</v>
      </c>
      <c r="F206" s="221" t="e">
        <f>F190/#REF!-1</f>
        <v>#REF!</v>
      </c>
      <c r="G206" s="221" t="e">
        <f>G190/#REF!-1</f>
        <v>#REF!</v>
      </c>
      <c r="H206" s="221" t="e">
        <f>H190/#REF!-1</f>
        <v>#REF!</v>
      </c>
      <c r="I206" s="221" t="e">
        <f>I190/#REF!-1</f>
        <v>#REF!</v>
      </c>
      <c r="J206" s="221" t="e">
        <f>J190/#REF!-1</f>
        <v>#REF!</v>
      </c>
      <c r="K206" s="221" t="e">
        <f>K190/#REF!-1</f>
        <v>#REF!</v>
      </c>
      <c r="L206" s="221" t="e">
        <f>L190/#REF!-1</f>
        <v>#REF!</v>
      </c>
      <c r="M206" s="221" t="e">
        <f>M190/#REF!-1</f>
        <v>#REF!</v>
      </c>
      <c r="N206" s="221" t="e">
        <f>N190/#REF!-1</f>
        <v>#REF!</v>
      </c>
      <c r="O206" s="221" t="e">
        <f>O190/#REF!-1</f>
        <v>#REF!</v>
      </c>
      <c r="P206" s="221" t="e">
        <f>P190/#REF!-1</f>
        <v>#REF!</v>
      </c>
      <c r="Q206" s="221" t="e">
        <f>Q190/#REF!-1</f>
        <v>#REF!</v>
      </c>
      <c r="R206" s="221" t="e">
        <f>R190/#REF!-1</f>
        <v>#REF!</v>
      </c>
      <c r="S206" s="221" t="e">
        <f>S190/#REF!-1</f>
        <v>#REF!</v>
      </c>
    </row>
    <row r="207" spans="1:21" hidden="1">
      <c r="A207" s="195" t="s">
        <v>198</v>
      </c>
      <c r="B207" s="221" t="e">
        <f>B190/#REF!-1</f>
        <v>#REF!</v>
      </c>
      <c r="C207" s="221" t="e">
        <f>C190/#REF!-1</f>
        <v>#REF!</v>
      </c>
      <c r="D207" s="221" t="e">
        <f>D190/#REF!-1</f>
        <v>#REF!</v>
      </c>
      <c r="E207" s="221" t="e">
        <f>E190/#REF!-1</f>
        <v>#REF!</v>
      </c>
      <c r="F207" s="221" t="e">
        <f>F190/#REF!-1</f>
        <v>#REF!</v>
      </c>
      <c r="G207" s="221" t="e">
        <f>G190/#REF!-1</f>
        <v>#REF!</v>
      </c>
      <c r="H207" s="221" t="e">
        <f>H190/#REF!-1</f>
        <v>#REF!</v>
      </c>
      <c r="I207" s="221" t="e">
        <f>I190/#REF!-1</f>
        <v>#REF!</v>
      </c>
      <c r="J207" s="221" t="e">
        <f>J190/#REF!-1</f>
        <v>#REF!</v>
      </c>
      <c r="K207" s="221" t="e">
        <f>K190/#REF!-1</f>
        <v>#REF!</v>
      </c>
      <c r="L207" s="221" t="e">
        <f>L190/#REF!-1</f>
        <v>#REF!</v>
      </c>
      <c r="M207" s="221" t="e">
        <f>M190/#REF!-1</f>
        <v>#REF!</v>
      </c>
      <c r="N207" s="221" t="e">
        <f>N190/#REF!-1</f>
        <v>#REF!</v>
      </c>
      <c r="O207" s="221" t="e">
        <f>O190/#REF!-1</f>
        <v>#REF!</v>
      </c>
      <c r="P207" s="221" t="e">
        <f>P190/#REF!-1</f>
        <v>#REF!</v>
      </c>
      <c r="Q207" s="221" t="e">
        <f>Q190/#REF!-1</f>
        <v>#REF!</v>
      </c>
      <c r="R207" s="221" t="e">
        <f>R190/#REF!-1</f>
        <v>#REF!</v>
      </c>
      <c r="S207" s="221" t="e">
        <f>S190/#REF!-1</f>
        <v>#REF!</v>
      </c>
    </row>
    <row r="208" spans="1:21" hidden="1">
      <c r="F208" s="247"/>
    </row>
    <row r="209" spans="1:27" hidden="1">
      <c r="A209" s="233" t="s">
        <v>199</v>
      </c>
      <c r="B209" s="237">
        <f t="shared" ref="B209:S209" si="25">AVERAGE(B191:B193)</f>
        <v>909158.0246008503</v>
      </c>
      <c r="C209" s="237">
        <f t="shared" si="25"/>
        <v>263006.68103897333</v>
      </c>
      <c r="D209" s="245">
        <f t="shared" si="25"/>
        <v>166822.21856630666</v>
      </c>
      <c r="E209" s="248">
        <f t="shared" si="25"/>
        <v>9849.18</v>
      </c>
      <c r="F209" s="245">
        <f t="shared" si="25"/>
        <v>96184.462472666652</v>
      </c>
      <c r="G209" s="248">
        <f t="shared" si="25"/>
        <v>33976.943333333336</v>
      </c>
      <c r="H209" s="248">
        <f t="shared" si="25"/>
        <v>62206.852472666673</v>
      </c>
      <c r="I209" s="237">
        <f t="shared" si="25"/>
        <v>646151.07205254491</v>
      </c>
      <c r="J209" s="245">
        <f t="shared" si="25"/>
        <v>78516.982782207822</v>
      </c>
      <c r="K209" s="248">
        <f t="shared" si="25"/>
        <v>39726.559804571276</v>
      </c>
      <c r="L209" s="245">
        <f t="shared" si="25"/>
        <v>567633.75593700376</v>
      </c>
      <c r="M209" s="248">
        <f t="shared" si="25"/>
        <v>353044.20217327721</v>
      </c>
      <c r="N209" s="248">
        <f t="shared" si="25"/>
        <v>214589.22043039324</v>
      </c>
      <c r="O209" s="237">
        <f t="shared" si="25"/>
        <v>245339.86801518116</v>
      </c>
      <c r="P209" s="234">
        <f t="shared" si="25"/>
        <v>49576.40647123794</v>
      </c>
      <c r="Q209" s="237">
        <f t="shared" si="25"/>
        <v>663817.88507633714</v>
      </c>
      <c r="R209" s="234">
        <f t="shared" si="25"/>
        <v>387021.47883994388</v>
      </c>
      <c r="S209" s="234">
        <f t="shared" si="25"/>
        <v>276797.07290305989</v>
      </c>
    </row>
    <row r="210" spans="1:27" hidden="1">
      <c r="A210" s="235" t="s">
        <v>200</v>
      </c>
      <c r="B210" s="238">
        <f t="shared" ref="B210:S210" si="26">B190/B209-1</f>
        <v>0.28255745037842539</v>
      </c>
      <c r="C210" s="238">
        <f t="shared" si="26"/>
        <v>0.22752064215493983</v>
      </c>
      <c r="D210" s="246">
        <f t="shared" si="26"/>
        <v>0.2119997068594095</v>
      </c>
      <c r="E210" s="249">
        <f t="shared" si="26"/>
        <v>-7.3180711490702821E-2</v>
      </c>
      <c r="F210" s="246">
        <f t="shared" si="26"/>
        <v>0.25442973738391239</v>
      </c>
      <c r="G210" s="249">
        <f t="shared" si="26"/>
        <v>0.42894078268567015</v>
      </c>
      <c r="H210" s="249">
        <f t="shared" si="26"/>
        <v>0.15912648098829285</v>
      </c>
      <c r="I210" s="238">
        <f t="shared" si="26"/>
        <v>0.30496340050490645</v>
      </c>
      <c r="J210" s="246">
        <f t="shared" si="26"/>
        <v>0.4414771178026311</v>
      </c>
      <c r="K210" s="249">
        <f t="shared" si="26"/>
        <v>-4.3550922552971216E-2</v>
      </c>
      <c r="L210" s="246">
        <f t="shared" si="26"/>
        <v>0.28607937521450388</v>
      </c>
      <c r="M210" s="249">
        <f t="shared" si="26"/>
        <v>0.27824768317151372</v>
      </c>
      <c r="N210" s="249">
        <f t="shared" si="26"/>
        <v>0.29896614630469642</v>
      </c>
      <c r="O210" s="238">
        <f t="shared" si="26"/>
        <v>0.2854354098406604</v>
      </c>
      <c r="P210" s="236">
        <f t="shared" si="26"/>
        <v>-4.9451479729117009E-2</v>
      </c>
      <c r="Q210" s="238">
        <f t="shared" si="26"/>
        <v>0.28149382523388589</v>
      </c>
      <c r="R210" s="236">
        <f t="shared" si="26"/>
        <v>0.29147487548703421</v>
      </c>
      <c r="S210" s="236">
        <f t="shared" si="26"/>
        <v>0.26789637234505381</v>
      </c>
    </row>
    <row r="211" spans="1:27" hidden="1"/>
    <row r="212" spans="1:27" hidden="1"/>
    <row r="213" spans="1:27" hidden="1"/>
    <row r="214" spans="1:27" hidden="1"/>
    <row r="216" spans="1:27">
      <c r="B216" s="267"/>
      <c r="C216" s="267"/>
      <c r="I216" s="267"/>
    </row>
    <row r="217" spans="1:27">
      <c r="A217">
        <v>2016</v>
      </c>
      <c r="B217" s="268">
        <f>B169+B170+B171</f>
        <v>433789.26200137398</v>
      </c>
      <c r="C217" s="268">
        <f t="shared" ref="C217:S217" si="27">C169+C170+C171</f>
        <v>124326.39</v>
      </c>
      <c r="D217" s="268">
        <f t="shared" si="27"/>
        <v>62057.2</v>
      </c>
      <c r="E217" s="268">
        <f t="shared" si="27"/>
        <v>4453.49</v>
      </c>
      <c r="F217" s="268">
        <f t="shared" si="27"/>
        <v>62269.19</v>
      </c>
      <c r="G217" s="268">
        <f t="shared" si="27"/>
        <v>27306.25</v>
      </c>
      <c r="H217" s="268">
        <f t="shared" si="27"/>
        <v>34962.94</v>
      </c>
      <c r="I217" s="268">
        <f t="shared" si="27"/>
        <v>309462.87200137391</v>
      </c>
      <c r="J217" s="268">
        <f t="shared" si="27"/>
        <v>37908.507807366375</v>
      </c>
      <c r="K217" s="268">
        <f t="shared" si="27"/>
        <v>8003.0563718911162</v>
      </c>
      <c r="L217" s="268">
        <f t="shared" si="27"/>
        <v>271554.36419400759</v>
      </c>
      <c r="M217" s="268">
        <f t="shared" si="27"/>
        <v>186097.50885474306</v>
      </c>
      <c r="N217" s="268">
        <f t="shared" si="27"/>
        <v>85456.855339264483</v>
      </c>
      <c r="O217" s="268">
        <f t="shared" si="27"/>
        <v>99965.707807366387</v>
      </c>
      <c r="P217" s="268">
        <f t="shared" si="27"/>
        <v>12456.546371891116</v>
      </c>
      <c r="Q217" s="268">
        <f t="shared" si="27"/>
        <v>333823.55419400753</v>
      </c>
      <c r="R217" s="268">
        <f t="shared" si="27"/>
        <v>213403.75885474309</v>
      </c>
      <c r="S217" s="268">
        <f t="shared" si="27"/>
        <v>120419.79533926448</v>
      </c>
    </row>
    <row r="218" spans="1:27">
      <c r="A218" t="s">
        <v>253</v>
      </c>
      <c r="B218" s="268">
        <f>B182+B183+B184</f>
        <v>373249</v>
      </c>
      <c r="C218" s="268">
        <f t="shared" ref="C218:S218" si="28">C182+C183+C184</f>
        <v>96613</v>
      </c>
      <c r="D218" s="268">
        <f t="shared" si="28"/>
        <v>59306</v>
      </c>
      <c r="E218" s="268">
        <f t="shared" si="28"/>
        <v>3293</v>
      </c>
      <c r="F218" s="268">
        <f t="shared" si="28"/>
        <v>37307</v>
      </c>
      <c r="G218" s="268">
        <f t="shared" si="28"/>
        <v>17020</v>
      </c>
      <c r="H218" s="268">
        <f t="shared" si="28"/>
        <v>20287</v>
      </c>
      <c r="I218" s="268">
        <f t="shared" si="28"/>
        <v>276636</v>
      </c>
      <c r="J218" s="268">
        <f t="shared" si="28"/>
        <v>18465</v>
      </c>
      <c r="K218" s="268">
        <f t="shared" si="28"/>
        <v>11522</v>
      </c>
      <c r="L218" s="268">
        <f t="shared" si="28"/>
        <v>258170</v>
      </c>
      <c r="M218" s="268">
        <f t="shared" si="28"/>
        <v>165363</v>
      </c>
      <c r="N218" s="268">
        <f t="shared" si="28"/>
        <v>92807</v>
      </c>
      <c r="O218" s="268">
        <f t="shared" si="28"/>
        <v>77770.713953908213</v>
      </c>
      <c r="P218" s="268">
        <f t="shared" si="28"/>
        <v>14814.29981158306</v>
      </c>
      <c r="Q218" s="268">
        <f t="shared" si="28"/>
        <v>295477.24924668216</v>
      </c>
      <c r="R218" s="268">
        <f t="shared" si="28"/>
        <v>182382.67090275607</v>
      </c>
      <c r="S218" s="268">
        <f t="shared" si="28"/>
        <v>113094.57834392611</v>
      </c>
      <c r="T218" s="268"/>
      <c r="U218" s="268"/>
      <c r="V218" s="268"/>
      <c r="W218" s="268"/>
      <c r="X218" s="268"/>
      <c r="Y218" s="268"/>
      <c r="Z218" s="268"/>
      <c r="AA218" s="268"/>
    </row>
    <row r="219" spans="1:27">
      <c r="B219" s="289">
        <f>(B218-B217)/B217*100</f>
        <v>-13.956145830364566</v>
      </c>
      <c r="C219" s="289">
        <f t="shared" ref="C219:S219" si="29">(C218-C217)/C217*100</f>
        <v>-22.29083463293674</v>
      </c>
      <c r="D219" s="289">
        <f t="shared" si="29"/>
        <v>-4.4333292510780336</v>
      </c>
      <c r="E219" s="289">
        <f t="shared" si="29"/>
        <v>-26.057990474885983</v>
      </c>
      <c r="F219" s="289">
        <f t="shared" si="29"/>
        <v>-40.087545702778534</v>
      </c>
      <c r="G219" s="289">
        <f t="shared" si="29"/>
        <v>-37.669947356374458</v>
      </c>
      <c r="H219" s="289">
        <f t="shared" si="29"/>
        <v>-41.975703416245892</v>
      </c>
      <c r="I219" s="289">
        <f t="shared" si="29"/>
        <v>-10.607693190809711</v>
      </c>
      <c r="J219" s="289">
        <f t="shared" si="29"/>
        <v>-51.29061767920107</v>
      </c>
      <c r="K219" s="289">
        <f t="shared" si="29"/>
        <v>43.969996768589048</v>
      </c>
      <c r="L219" s="289">
        <f t="shared" si="29"/>
        <v>-4.9287973086837775</v>
      </c>
      <c r="M219" s="289">
        <f t="shared" si="29"/>
        <v>-11.141744444804589</v>
      </c>
      <c r="N219" s="289">
        <f t="shared" si="29"/>
        <v>8.6010006237128405</v>
      </c>
      <c r="O219" s="289">
        <f t="shared" si="29"/>
        <v>-22.202607614430999</v>
      </c>
      <c r="P219" s="289">
        <f t="shared" si="29"/>
        <v>18.927826134957794</v>
      </c>
      <c r="Q219" s="289">
        <f t="shared" si="29"/>
        <v>-11.486997986079716</v>
      </c>
      <c r="R219" s="289">
        <f t="shared" si="29"/>
        <v>-14.536336247526949</v>
      </c>
      <c r="S219" s="289">
        <f t="shared" si="29"/>
        <v>-6.0830671358481254</v>
      </c>
    </row>
    <row r="220" spans="1:27">
      <c r="D220" s="268"/>
      <c r="E220" s="268"/>
      <c r="F220" s="268"/>
      <c r="G220" s="269"/>
    </row>
    <row r="221" spans="1:27">
      <c r="D221" s="268"/>
      <c r="E221" s="268"/>
      <c r="F221" s="268"/>
      <c r="G221" s="269"/>
    </row>
    <row r="222" spans="1:27">
      <c r="D222" s="268"/>
      <c r="E222" s="268"/>
      <c r="F222" s="268"/>
      <c r="G222" s="269"/>
    </row>
    <row r="223" spans="1:27">
      <c r="D223" s="268"/>
      <c r="E223" s="268"/>
      <c r="F223" s="268"/>
      <c r="G223" s="269"/>
      <c r="H223" s="268"/>
    </row>
    <row r="224" spans="1:27">
      <c r="D224" s="268"/>
      <c r="E224" s="268"/>
      <c r="F224" s="268"/>
      <c r="G224" s="269"/>
      <c r="H224" s="268"/>
    </row>
    <row r="225" spans="3:26">
      <c r="D225" s="268"/>
      <c r="E225" s="268"/>
      <c r="F225" s="268"/>
      <c r="G225" s="269"/>
      <c r="H225" s="268"/>
    </row>
    <row r="226" spans="3:26">
      <c r="D226" s="268"/>
      <c r="E226" s="268"/>
      <c r="F226" s="268"/>
      <c r="G226" s="269"/>
      <c r="H226" s="268"/>
    </row>
    <row r="227" spans="3:26">
      <c r="D227" s="268"/>
      <c r="E227" s="268"/>
      <c r="F227" s="268"/>
      <c r="G227" s="269"/>
      <c r="H227" s="268"/>
      <c r="I227" s="268"/>
      <c r="J227" s="268"/>
      <c r="K227" s="268"/>
      <c r="L227" s="268"/>
      <c r="M227" s="268"/>
      <c r="N227" s="268"/>
      <c r="O227" s="268"/>
      <c r="P227" s="268"/>
      <c r="Q227" s="268"/>
      <c r="R227" s="268"/>
      <c r="S227" s="268"/>
      <c r="T227" s="268"/>
      <c r="U227" s="268"/>
      <c r="V227" s="268"/>
      <c r="W227" s="268"/>
      <c r="X227" s="268"/>
      <c r="Y227" s="268"/>
      <c r="Z227" s="268"/>
    </row>
    <row r="228" spans="3:26">
      <c r="D228" s="268"/>
      <c r="E228" s="268"/>
      <c r="F228" s="268"/>
      <c r="G228" s="269"/>
      <c r="H228" s="268"/>
    </row>
    <row r="229" spans="3:26">
      <c r="D229" s="268"/>
      <c r="E229" s="268"/>
      <c r="F229" s="268"/>
      <c r="G229" s="269"/>
      <c r="H229" s="268"/>
    </row>
    <row r="230" spans="3:26">
      <c r="D230" s="268"/>
      <c r="E230" s="268"/>
      <c r="F230" s="268"/>
      <c r="G230" s="269"/>
      <c r="H230" s="268"/>
    </row>
    <row r="231" spans="3:26">
      <c r="D231" s="268"/>
      <c r="E231" s="268"/>
      <c r="F231" s="268"/>
      <c r="G231" s="269"/>
      <c r="H231" s="268"/>
    </row>
    <row r="232" spans="3:26">
      <c r="D232" s="268"/>
      <c r="E232" s="268"/>
      <c r="F232" s="268"/>
      <c r="G232" s="269"/>
      <c r="H232" s="268"/>
    </row>
    <row r="233" spans="3:26">
      <c r="D233" s="268"/>
      <c r="E233" s="268"/>
      <c r="F233" s="268"/>
      <c r="G233" s="269"/>
      <c r="H233" s="268"/>
    </row>
    <row r="234" spans="3:26">
      <c r="D234" s="268"/>
      <c r="E234" s="268"/>
      <c r="F234" s="268"/>
      <c r="G234" s="269"/>
      <c r="H234" s="268"/>
    </row>
    <row r="235" spans="3:26">
      <c r="D235" s="268"/>
      <c r="E235" s="268"/>
      <c r="F235" s="268"/>
      <c r="G235" s="269"/>
      <c r="H235" s="268"/>
    </row>
    <row r="236" spans="3:26">
      <c r="D236" s="268"/>
      <c r="E236" s="268"/>
      <c r="F236" s="268"/>
      <c r="G236" s="268"/>
      <c r="H236" s="268"/>
    </row>
    <row r="237" spans="3:26">
      <c r="D237" s="268"/>
      <c r="E237" s="268"/>
      <c r="F237" s="268"/>
      <c r="G237" s="268"/>
      <c r="H237" s="268"/>
    </row>
    <row r="238" spans="3:26">
      <c r="D238" s="268"/>
      <c r="E238" s="268"/>
      <c r="F238" s="268"/>
      <c r="G238" s="268"/>
      <c r="H238" s="268"/>
    </row>
    <row r="239" spans="3:26">
      <c r="D239" s="268"/>
      <c r="E239" s="268"/>
      <c r="F239" s="268"/>
      <c r="G239" s="268"/>
      <c r="H239" s="268"/>
    </row>
    <row r="240" spans="3:26">
      <c r="C240" t="s">
        <v>248</v>
      </c>
      <c r="D240" s="268">
        <v>796172.9339174456</v>
      </c>
      <c r="E240" s="268">
        <v>3600784</v>
      </c>
      <c r="F240" s="268">
        <v>4396956.9339174461</v>
      </c>
      <c r="G240" s="268">
        <v>43969.569339174457</v>
      </c>
      <c r="H240" s="268">
        <v>0.8189263743349654</v>
      </c>
    </row>
    <row r="243" spans="5:17">
      <c r="E243" t="s">
        <v>213</v>
      </c>
      <c r="G243" s="272">
        <v>97783</v>
      </c>
      <c r="H243" s="272">
        <v>25315</v>
      </c>
      <c r="I243" s="272">
        <v>9505</v>
      </c>
      <c r="J243" s="272">
        <v>15810</v>
      </c>
      <c r="K243" s="272">
        <v>72468</v>
      </c>
      <c r="L243" s="272">
        <v>6665</v>
      </c>
      <c r="M243" s="272">
        <v>65803</v>
      </c>
      <c r="N243" s="272">
        <v>16170</v>
      </c>
      <c r="O243" s="272">
        <v>81613</v>
      </c>
      <c r="P243" s="272">
        <v>54900</v>
      </c>
      <c r="Q243" s="272">
        <v>26713</v>
      </c>
    </row>
    <row r="244" spans="5:17">
      <c r="E244" t="s">
        <v>214</v>
      </c>
      <c r="G244" s="272">
        <v>153809</v>
      </c>
      <c r="H244" s="272">
        <v>48283</v>
      </c>
      <c r="I244" s="272">
        <v>21054</v>
      </c>
      <c r="J244" s="272">
        <v>27229</v>
      </c>
      <c r="K244" s="272">
        <v>105526</v>
      </c>
      <c r="L244" s="272">
        <v>19227</v>
      </c>
      <c r="M244" s="272">
        <v>86299</v>
      </c>
      <c r="N244" s="272">
        <v>40282</v>
      </c>
      <c r="O244" s="272">
        <v>113528</v>
      </c>
      <c r="P244" s="272">
        <v>70998</v>
      </c>
      <c r="Q244" s="272">
        <v>42529</v>
      </c>
    </row>
    <row r="245" spans="5:17">
      <c r="E245" t="s">
        <v>215</v>
      </c>
      <c r="F245" t="s">
        <v>216</v>
      </c>
      <c r="G245" s="272">
        <v>144577</v>
      </c>
      <c r="H245" s="272">
        <v>40024</v>
      </c>
      <c r="I245" s="272">
        <v>25864</v>
      </c>
      <c r="J245" s="272">
        <v>14161</v>
      </c>
      <c r="K245" s="272">
        <v>104553</v>
      </c>
      <c r="L245" s="272">
        <v>9082</v>
      </c>
      <c r="M245" s="272">
        <v>95470</v>
      </c>
      <c r="N245" s="272">
        <v>34946</v>
      </c>
      <c r="O245" s="272">
        <v>109631</v>
      </c>
      <c r="P245" s="272">
        <v>72762</v>
      </c>
      <c r="Q245" s="272">
        <v>36870</v>
      </c>
    </row>
    <row r="246" spans="5:17">
      <c r="F246" t="s">
        <v>217</v>
      </c>
      <c r="G246" s="273">
        <f>(G245-G244)/G244*100</f>
        <v>-6.0022495432646981</v>
      </c>
      <c r="H246" s="273">
        <f t="shared" ref="H246:Q246" si="30">(H245-H244)/H244*100</f>
        <v>-17.105399415943502</v>
      </c>
      <c r="I246" s="273">
        <f t="shared" si="30"/>
        <v>22.846015009024416</v>
      </c>
      <c r="J246" s="273">
        <f t="shared" si="30"/>
        <v>-47.992948694406699</v>
      </c>
      <c r="K246" s="273">
        <f t="shared" si="30"/>
        <v>-0.92204764702537767</v>
      </c>
      <c r="L246" s="273">
        <f t="shared" si="30"/>
        <v>-52.764341810994949</v>
      </c>
      <c r="M246" s="273">
        <f t="shared" si="30"/>
        <v>10.627006106675628</v>
      </c>
      <c r="N246" s="273">
        <f t="shared" si="30"/>
        <v>-13.246611389702597</v>
      </c>
      <c r="O246" s="273">
        <f t="shared" si="30"/>
        <v>-3.4326333591713061</v>
      </c>
      <c r="P246" s="273">
        <f t="shared" si="30"/>
        <v>2.4845770303388828</v>
      </c>
      <c r="Q246" s="273">
        <f t="shared" si="30"/>
        <v>-13.30621458299043</v>
      </c>
    </row>
    <row r="247" spans="5:17">
      <c r="F247" t="s">
        <v>218</v>
      </c>
      <c r="G247" s="273">
        <f>(G245-G243)/G243*100</f>
        <v>47.854944110939527</v>
      </c>
      <c r="H247" s="273">
        <f t="shared" ref="H247:Q247" si="31">(H245-H243)/H243*100</f>
        <v>58.103890973730984</v>
      </c>
      <c r="I247" s="273">
        <f t="shared" si="31"/>
        <v>172.10941609679116</v>
      </c>
      <c r="J247" s="273">
        <f t="shared" si="31"/>
        <v>-10.43010752688172</v>
      </c>
      <c r="K247" s="273">
        <f t="shared" si="31"/>
        <v>44.274714356681571</v>
      </c>
      <c r="L247" s="273">
        <f t="shared" si="31"/>
        <v>36.264066016504124</v>
      </c>
      <c r="M247" s="273">
        <f t="shared" si="31"/>
        <v>45.084570612282114</v>
      </c>
      <c r="N247" s="273">
        <f t="shared" si="31"/>
        <v>116.11626468769325</v>
      </c>
      <c r="O247" s="273">
        <f t="shared" si="31"/>
        <v>34.330315023341868</v>
      </c>
      <c r="P247" s="273">
        <f t="shared" si="31"/>
        <v>32.535519125683059</v>
      </c>
      <c r="Q247" s="273">
        <f t="shared" si="31"/>
        <v>38.02268558379815</v>
      </c>
    </row>
    <row r="248" spans="5:17">
      <c r="E248" t="s">
        <v>219</v>
      </c>
      <c r="G248" s="272">
        <v>940268</v>
      </c>
      <c r="H248" s="272">
        <v>285725</v>
      </c>
      <c r="I248" s="272">
        <v>203011</v>
      </c>
      <c r="J248" s="272">
        <v>82714</v>
      </c>
      <c r="K248" s="272">
        <v>654543</v>
      </c>
      <c r="L248" s="272">
        <v>52839</v>
      </c>
      <c r="M248" s="272">
        <v>601703</v>
      </c>
      <c r="N248" s="272">
        <v>255851</v>
      </c>
      <c r="O248" s="272">
        <v>684416</v>
      </c>
      <c r="P248" s="272">
        <v>413772</v>
      </c>
      <c r="Q248" s="272">
        <v>270646</v>
      </c>
    </row>
    <row r="249" spans="5:17">
      <c r="E249" t="s">
        <v>220</v>
      </c>
      <c r="G249" s="272">
        <v>991700</v>
      </c>
      <c r="H249" s="272">
        <v>281003</v>
      </c>
      <c r="I249" s="272">
        <v>159576</v>
      </c>
      <c r="J249" s="272">
        <v>121427</v>
      </c>
      <c r="K249" s="272">
        <v>710697</v>
      </c>
      <c r="L249" s="272">
        <v>77420</v>
      </c>
      <c r="M249" s="272">
        <v>633277</v>
      </c>
      <c r="N249" s="272">
        <v>236996</v>
      </c>
      <c r="O249" s="272">
        <v>754704</v>
      </c>
      <c r="P249" s="272">
        <v>449404</v>
      </c>
      <c r="Q249" s="272">
        <v>305300</v>
      </c>
    </row>
    <row r="250" spans="5:17">
      <c r="E250" t="s">
        <v>221</v>
      </c>
      <c r="G250" s="272">
        <v>1035360</v>
      </c>
      <c r="H250" s="272">
        <v>292703</v>
      </c>
      <c r="I250" s="272">
        <v>185217</v>
      </c>
      <c r="J250" s="272">
        <v>107486</v>
      </c>
      <c r="K250" s="272">
        <v>742660</v>
      </c>
      <c r="L250" s="272">
        <v>107294</v>
      </c>
      <c r="M250" s="272">
        <v>635364</v>
      </c>
      <c r="N250" s="272">
        <v>292512</v>
      </c>
      <c r="O250" s="272">
        <v>742850</v>
      </c>
      <c r="P250" s="272">
        <v>435970</v>
      </c>
      <c r="Q250" s="272">
        <v>306980</v>
      </c>
    </row>
    <row r="251" spans="5:17">
      <c r="E251" t="s">
        <v>217</v>
      </c>
      <c r="G251" s="273">
        <f>(G250-G249)/G249*100</f>
        <v>4.4025410910557632</v>
      </c>
      <c r="H251" s="273">
        <f t="shared" ref="H251:Q251" si="32">(H250-H249)/H249*100</f>
        <v>4.1636566157656683</v>
      </c>
      <c r="I251" s="273">
        <f t="shared" si="32"/>
        <v>16.068205745224844</v>
      </c>
      <c r="J251" s="273">
        <f t="shared" si="32"/>
        <v>-11.480972106697852</v>
      </c>
      <c r="K251" s="273">
        <f t="shared" si="32"/>
        <v>4.4974159170504446</v>
      </c>
      <c r="L251" s="273">
        <f t="shared" si="32"/>
        <v>38.58692844226298</v>
      </c>
      <c r="M251" s="273">
        <f t="shared" si="32"/>
        <v>0.32955562889541223</v>
      </c>
      <c r="N251" s="273">
        <f t="shared" si="32"/>
        <v>23.424867930260426</v>
      </c>
      <c r="O251" s="273">
        <f t="shared" si="32"/>
        <v>-1.5706820157306707</v>
      </c>
      <c r="P251" s="273">
        <f t="shared" si="32"/>
        <v>-2.9892924851581206</v>
      </c>
      <c r="Q251" s="273">
        <f t="shared" si="32"/>
        <v>0.550278414674091</v>
      </c>
    </row>
    <row r="252" spans="5:17">
      <c r="E252" t="s">
        <v>222</v>
      </c>
      <c r="G252" s="273">
        <f>(G250-G248)/G248*100</f>
        <v>10.11328685013209</v>
      </c>
      <c r="H252" s="273">
        <f t="shared" ref="H252:Q252" si="33">(H250-H248)/H248*100</f>
        <v>2.4422084171843559</v>
      </c>
      <c r="I252" s="273">
        <f t="shared" si="33"/>
        <v>-8.7650422883489068</v>
      </c>
      <c r="J252" s="273">
        <f t="shared" si="33"/>
        <v>29.948980825495081</v>
      </c>
      <c r="K252" s="273">
        <f t="shared" si="33"/>
        <v>13.462369928331675</v>
      </c>
      <c r="L252" s="273">
        <f t="shared" si="33"/>
        <v>103.05834705425916</v>
      </c>
      <c r="M252" s="273">
        <f t="shared" si="33"/>
        <v>5.594288211958391</v>
      </c>
      <c r="N252" s="273">
        <f t="shared" si="33"/>
        <v>14.329043075852743</v>
      </c>
      <c r="O252" s="273">
        <f t="shared" si="33"/>
        <v>8.5377898821769218</v>
      </c>
      <c r="P252" s="273">
        <f t="shared" si="33"/>
        <v>5.3647902709704862</v>
      </c>
      <c r="Q252" s="273">
        <f t="shared" si="33"/>
        <v>13.424916680830309</v>
      </c>
    </row>
    <row r="258" spans="5:13">
      <c r="E258" t="s">
        <v>223</v>
      </c>
      <c r="F258" t="s">
        <v>224</v>
      </c>
      <c r="G258" t="s">
        <v>225</v>
      </c>
      <c r="H258" t="s">
        <v>226</v>
      </c>
      <c r="I258" t="s">
        <v>227</v>
      </c>
      <c r="J258" t="s">
        <v>228</v>
      </c>
      <c r="K258" t="s">
        <v>229</v>
      </c>
      <c r="L258" t="s">
        <v>231</v>
      </c>
      <c r="M258" t="s">
        <v>226</v>
      </c>
    </row>
    <row r="259" spans="5:13">
      <c r="K259" t="s">
        <v>230</v>
      </c>
    </row>
    <row r="260" spans="5:13">
      <c r="E260" t="s">
        <v>232</v>
      </c>
      <c r="F260" s="272">
        <v>144577</v>
      </c>
      <c r="G260" s="272">
        <v>97985</v>
      </c>
      <c r="H260" s="273">
        <f>(F260-G260)/G260*100</f>
        <v>47.550135224779304</v>
      </c>
      <c r="I260" s="272">
        <v>153809</v>
      </c>
      <c r="J260" s="273">
        <f>(F260-I260)/I260*100</f>
        <v>-6.0022495432646981</v>
      </c>
      <c r="K260" s="272">
        <v>1035360</v>
      </c>
      <c r="L260" s="272">
        <v>991700</v>
      </c>
      <c r="M260" s="273">
        <f>(K260-L260)/L260*100</f>
        <v>4.4025410910557632</v>
      </c>
    </row>
    <row r="261" spans="5:13">
      <c r="E261" t="s">
        <v>233</v>
      </c>
      <c r="F261" s="272">
        <v>40024</v>
      </c>
      <c r="G261" s="272">
        <v>26446</v>
      </c>
      <c r="H261" s="273">
        <f t="shared" ref="H261:H266" si="34">(F261-G261)/G261*100</f>
        <v>51.342358012553881</v>
      </c>
      <c r="I261" s="272">
        <v>48283</v>
      </c>
      <c r="J261" s="273">
        <f t="shared" ref="J261:J266" si="35">(F261-I261)/I261*100</f>
        <v>-17.105399415943502</v>
      </c>
      <c r="K261" s="272">
        <v>292703</v>
      </c>
      <c r="L261" s="272">
        <v>281003</v>
      </c>
      <c r="M261" s="273">
        <f t="shared" ref="M261:M266" si="36">(K261-L261)/L261*100</f>
        <v>4.1636566157656683</v>
      </c>
    </row>
    <row r="262" spans="5:13">
      <c r="E262" t="s">
        <v>234</v>
      </c>
      <c r="F262" s="272">
        <v>25864</v>
      </c>
      <c r="G262" s="272">
        <v>16471</v>
      </c>
      <c r="H262" s="273">
        <f t="shared" si="34"/>
        <v>57.027502883856471</v>
      </c>
      <c r="I262" s="272">
        <v>21054</v>
      </c>
      <c r="J262" s="273">
        <f t="shared" si="35"/>
        <v>22.846015009024416</v>
      </c>
      <c r="K262" s="272">
        <v>185217</v>
      </c>
      <c r="L262" s="272">
        <v>159576</v>
      </c>
      <c r="M262" s="273">
        <f t="shared" si="36"/>
        <v>16.068205745224844</v>
      </c>
    </row>
    <row r="263" spans="5:13">
      <c r="E263" t="s">
        <v>235</v>
      </c>
      <c r="F263" s="272">
        <v>14161</v>
      </c>
      <c r="G263" s="272">
        <v>9975</v>
      </c>
      <c r="H263" s="273">
        <f t="shared" si="34"/>
        <v>41.964912280701753</v>
      </c>
      <c r="I263" s="272">
        <v>27229</v>
      </c>
      <c r="J263" s="273">
        <f t="shared" si="35"/>
        <v>-47.992948694406699</v>
      </c>
      <c r="K263" s="272">
        <v>107486</v>
      </c>
      <c r="L263" s="272">
        <v>121427</v>
      </c>
      <c r="M263" s="273">
        <f t="shared" si="36"/>
        <v>-11.480972106697852</v>
      </c>
    </row>
    <row r="264" spans="5:13">
      <c r="E264" t="s">
        <v>236</v>
      </c>
      <c r="F264" s="272">
        <v>104553</v>
      </c>
      <c r="G264" s="272">
        <v>71539</v>
      </c>
      <c r="H264" s="273">
        <f t="shared" si="34"/>
        <v>46.148254798082164</v>
      </c>
      <c r="I264" s="272">
        <v>105526</v>
      </c>
      <c r="J264" s="273">
        <f t="shared" si="35"/>
        <v>-0.92204764702537767</v>
      </c>
      <c r="K264" s="272">
        <v>742660</v>
      </c>
      <c r="L264" s="272">
        <v>710697</v>
      </c>
      <c r="M264" s="273">
        <f t="shared" si="36"/>
        <v>4.4974159170504446</v>
      </c>
    </row>
    <row r="265" spans="5:13">
      <c r="E265" t="s">
        <v>234</v>
      </c>
      <c r="F265" s="272">
        <v>9082</v>
      </c>
      <c r="G265" s="272">
        <v>3497</v>
      </c>
      <c r="H265" s="273">
        <f t="shared" si="34"/>
        <v>159.70832141835859</v>
      </c>
      <c r="I265" s="272">
        <v>19227</v>
      </c>
      <c r="J265" s="273">
        <f t="shared" si="35"/>
        <v>-52.764341810994949</v>
      </c>
      <c r="K265" s="272">
        <v>107294</v>
      </c>
      <c r="L265" s="272">
        <v>77420</v>
      </c>
      <c r="M265" s="273">
        <f t="shared" si="36"/>
        <v>38.58692844226298</v>
      </c>
    </row>
    <row r="266" spans="5:13">
      <c r="E266" t="s">
        <v>235</v>
      </c>
      <c r="F266" s="272">
        <v>95470</v>
      </c>
      <c r="G266" s="272">
        <v>68042</v>
      </c>
      <c r="H266" s="273">
        <f t="shared" si="34"/>
        <v>40.310396519796598</v>
      </c>
      <c r="I266" s="272">
        <v>86299</v>
      </c>
      <c r="J266" s="273">
        <f t="shared" si="35"/>
        <v>10.627006106675628</v>
      </c>
      <c r="K266" s="272">
        <v>635364</v>
      </c>
      <c r="L266" s="272">
        <v>633277</v>
      </c>
      <c r="M266" s="273">
        <f t="shared" si="36"/>
        <v>0.32955562889541223</v>
      </c>
    </row>
    <row r="270" spans="5:13">
      <c r="E270" t="s">
        <v>237</v>
      </c>
      <c r="F270" t="s">
        <v>224</v>
      </c>
      <c r="G270" t="s">
        <v>238</v>
      </c>
      <c r="H270" t="s">
        <v>226</v>
      </c>
      <c r="I270" t="s">
        <v>227</v>
      </c>
      <c r="J270" t="s">
        <v>228</v>
      </c>
    </row>
    <row r="271" spans="5:13">
      <c r="E271" t="s">
        <v>239</v>
      </c>
      <c r="F271" s="272">
        <v>13564</v>
      </c>
      <c r="G271" s="272">
        <v>13185</v>
      </c>
      <c r="H271" s="273">
        <f>(F271-G271)/G271*100</f>
        <v>2.8744785741372771</v>
      </c>
      <c r="I271" s="272">
        <v>15074</v>
      </c>
      <c r="J271">
        <v>-10</v>
      </c>
    </row>
    <row r="272" spans="5:13">
      <c r="E272" t="s">
        <v>240</v>
      </c>
      <c r="F272" s="272">
        <v>5198</v>
      </c>
      <c r="G272" s="272">
        <v>5428</v>
      </c>
      <c r="H272" s="273">
        <f t="shared" ref="H272:H280" si="37">(F272-G272)/G272*100</f>
        <v>-4.2372881355932197</v>
      </c>
      <c r="I272" s="272">
        <v>6241</v>
      </c>
      <c r="J272">
        <v>-16.7</v>
      </c>
    </row>
    <row r="273" spans="5:10">
      <c r="E273" t="s">
        <v>241</v>
      </c>
      <c r="F273" s="272">
        <v>8366</v>
      </c>
      <c r="G273" s="272">
        <v>7757</v>
      </c>
      <c r="H273" s="273">
        <f t="shared" si="37"/>
        <v>7.8509733144256799</v>
      </c>
      <c r="I273" s="272">
        <v>8833</v>
      </c>
      <c r="J273">
        <v>-5.3</v>
      </c>
    </row>
    <row r="274" spans="5:10">
      <c r="E274" t="s">
        <v>242</v>
      </c>
      <c r="F274" s="272">
        <v>11399</v>
      </c>
      <c r="G274" s="272">
        <v>9906</v>
      </c>
      <c r="H274" s="273">
        <f t="shared" si="37"/>
        <v>15.071673733091057</v>
      </c>
      <c r="I274" s="272">
        <v>11521</v>
      </c>
      <c r="J274">
        <v>-1.1000000000000001</v>
      </c>
    </row>
    <row r="275" spans="5:10">
      <c r="E275" t="s">
        <v>240</v>
      </c>
      <c r="F275" s="272">
        <v>4779</v>
      </c>
      <c r="G275" s="272">
        <v>3569</v>
      </c>
      <c r="H275" s="273">
        <f t="shared" si="37"/>
        <v>33.903054076772207</v>
      </c>
      <c r="I275" s="272">
        <v>4693</v>
      </c>
      <c r="J275">
        <v>1.8</v>
      </c>
    </row>
    <row r="276" spans="5:10">
      <c r="E276" t="s">
        <v>241</v>
      </c>
      <c r="F276" s="272">
        <v>6620</v>
      </c>
      <c r="G276" s="272">
        <v>6337</v>
      </c>
      <c r="H276" s="273">
        <f t="shared" si="37"/>
        <v>4.4658355688811744</v>
      </c>
      <c r="I276" s="272">
        <v>6828</v>
      </c>
      <c r="J276">
        <v>-3</v>
      </c>
    </row>
    <row r="277" spans="5:10">
      <c r="E277" t="s">
        <v>243</v>
      </c>
      <c r="F277" s="272">
        <v>53130</v>
      </c>
      <c r="G277" s="272">
        <v>54282</v>
      </c>
      <c r="H277" s="273">
        <f t="shared" si="37"/>
        <v>-2.1222504697689843</v>
      </c>
      <c r="I277" s="272">
        <v>62562</v>
      </c>
      <c r="J277" s="273">
        <f>(F277-I277)/I277*100</f>
        <v>-15.076244365589336</v>
      </c>
    </row>
    <row r="278" spans="5:10">
      <c r="E278" t="s">
        <v>244</v>
      </c>
      <c r="F278" s="272">
        <v>9716</v>
      </c>
      <c r="G278" s="272">
        <v>12117</v>
      </c>
      <c r="H278" s="273">
        <f t="shared" si="37"/>
        <v>-19.81513575967649</v>
      </c>
      <c r="I278" s="272">
        <v>21356</v>
      </c>
      <c r="J278" s="273">
        <f t="shared" ref="J278:J280" si="38">(F278-I278)/I278*100</f>
        <v>-54.504588874321037</v>
      </c>
    </row>
    <row r="279" spans="5:10">
      <c r="E279" t="s">
        <v>245</v>
      </c>
      <c r="F279" s="272">
        <v>43914</v>
      </c>
      <c r="G279" s="272">
        <v>42165</v>
      </c>
      <c r="H279" s="273">
        <f t="shared" si="37"/>
        <v>4.1479900391319813</v>
      </c>
      <c r="I279" s="272">
        <v>41206</v>
      </c>
      <c r="J279" s="273">
        <f t="shared" si="38"/>
        <v>6.5718584672135121</v>
      </c>
    </row>
    <row r="280" spans="5:10">
      <c r="E280" t="s">
        <v>246</v>
      </c>
      <c r="F280" s="272">
        <v>1925</v>
      </c>
      <c r="G280" s="272">
        <v>1976</v>
      </c>
      <c r="H280" s="273">
        <f t="shared" si="37"/>
        <v>-2.5809716599190282</v>
      </c>
      <c r="I280" s="272">
        <v>1891</v>
      </c>
      <c r="J280" s="273">
        <f t="shared" si="38"/>
        <v>1.7979904812268643</v>
      </c>
    </row>
  </sheetData>
  <mergeCells count="2">
    <mergeCell ref="U3:U5"/>
    <mergeCell ref="A1:U1"/>
  </mergeCells>
  <phoneticPr fontId="12" type="noConversion"/>
  <printOptions horizontalCentered="1"/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2017-11-08T06:10:44Z</cp:lastPrinted>
  <dcterms:created xsi:type="dcterms:W3CDTF">2015-03-05T07:20:42Z</dcterms:created>
  <dcterms:modified xsi:type="dcterms:W3CDTF">2017-11-09T08:59:25Z</dcterms:modified>
</cp:coreProperties>
</file>