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065" yWindow="5565" windowWidth="8070" windowHeight="5595"/>
  </bookViews>
  <sheets>
    <sheet name="수주통계" sheetId="3" r:id="rId1"/>
  </sheets>
  <definedNames>
    <definedName name="_xlnm.Print_Area" localSheetId="0">수주통계!$A$1:$U$208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B194" i="3" l="1"/>
  <c r="B193" i="3"/>
  <c r="C190" i="3"/>
  <c r="D190" i="3"/>
  <c r="E190" i="3"/>
  <c r="F190" i="3"/>
  <c r="G190" i="3"/>
  <c r="H190" i="3"/>
  <c r="I190" i="3"/>
  <c r="J190" i="3"/>
  <c r="K190" i="3"/>
  <c r="L190" i="3"/>
  <c r="M190" i="3"/>
  <c r="N190" i="3"/>
  <c r="O190" i="3"/>
  <c r="P190" i="3"/>
  <c r="Q190" i="3"/>
  <c r="R190" i="3"/>
  <c r="S190" i="3"/>
  <c r="B190" i="3"/>
  <c r="F189" i="3"/>
  <c r="C189" i="3"/>
  <c r="D189" i="3"/>
  <c r="E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B189" i="3"/>
  <c r="F188" i="3"/>
  <c r="C188" i="3"/>
  <c r="D188" i="3"/>
  <c r="E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B185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S184" i="3"/>
  <c r="B184" i="3"/>
  <c r="C183" i="3"/>
  <c r="D183" i="3"/>
  <c r="E183" i="3"/>
  <c r="F183" i="3"/>
  <c r="G183" i="3"/>
  <c r="H183" i="3"/>
  <c r="I183" i="3"/>
  <c r="J183" i="3"/>
  <c r="K183" i="3"/>
  <c r="L183" i="3"/>
  <c r="M183" i="3"/>
  <c r="N183" i="3"/>
  <c r="O183" i="3"/>
  <c r="P183" i="3"/>
  <c r="Q183" i="3"/>
  <c r="R183" i="3"/>
  <c r="S183" i="3"/>
  <c r="B183" i="3"/>
  <c r="T188" i="3" l="1"/>
  <c r="U188" i="3"/>
  <c r="C193" i="3" l="1"/>
  <c r="T183" i="3"/>
  <c r="U183" i="3"/>
  <c r="T184" i="3" l="1"/>
  <c r="U184" i="3"/>
  <c r="U190" i="3" l="1"/>
  <c r="U189" i="3"/>
  <c r="C175" i="3" l="1"/>
  <c r="C191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1" i="3" l="1"/>
  <c r="S195" i="3" s="1"/>
  <c r="R191" i="3"/>
  <c r="R195" i="3" s="1"/>
  <c r="Q191" i="3"/>
  <c r="Q195" i="3" s="1"/>
  <c r="P191" i="3"/>
  <c r="P195" i="3" s="1"/>
  <c r="O191" i="3"/>
  <c r="O195" i="3" s="1"/>
  <c r="N191" i="3"/>
  <c r="N195" i="3" s="1"/>
  <c r="M191" i="3"/>
  <c r="M195" i="3" s="1"/>
  <c r="L191" i="3"/>
  <c r="L195" i="3" s="1"/>
  <c r="K191" i="3"/>
  <c r="K195" i="3" s="1"/>
  <c r="J191" i="3"/>
  <c r="J195" i="3" s="1"/>
  <c r="I191" i="3"/>
  <c r="I195" i="3" s="1"/>
  <c r="H191" i="3"/>
  <c r="H195" i="3" s="1"/>
  <c r="G191" i="3"/>
  <c r="G195" i="3" s="1"/>
  <c r="F191" i="3"/>
  <c r="F195" i="3" s="1"/>
  <c r="E191" i="3"/>
  <c r="E195" i="3" s="1"/>
  <c r="D191" i="3"/>
  <c r="D195" i="3" s="1"/>
  <c r="C195" i="3"/>
  <c r="B191" i="3"/>
  <c r="B195" i="3" s="1"/>
  <c r="S205" i="3" l="1"/>
  <c r="R205" i="3"/>
  <c r="Q205" i="3"/>
  <c r="P205" i="3"/>
  <c r="O205" i="3"/>
  <c r="N205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B207" i="3" l="1"/>
  <c r="B208" i="3" s="1"/>
  <c r="D207" i="3"/>
  <c r="D208" i="3" s="1"/>
  <c r="F207" i="3"/>
  <c r="F208" i="3" s="1"/>
  <c r="H207" i="3"/>
  <c r="H208" i="3" s="1"/>
  <c r="J207" i="3"/>
  <c r="J208" i="3" s="1"/>
  <c r="L207" i="3"/>
  <c r="L208" i="3" s="1"/>
  <c r="N207" i="3"/>
  <c r="N208" i="3" s="1"/>
  <c r="P207" i="3"/>
  <c r="P208" i="3" s="1"/>
  <c r="R207" i="3"/>
  <c r="R208" i="3" s="1"/>
  <c r="E201" i="3"/>
  <c r="E204" i="3"/>
  <c r="E203" i="3"/>
  <c r="E202" i="3"/>
  <c r="E200" i="3"/>
  <c r="E199" i="3"/>
  <c r="E198" i="3"/>
  <c r="E197" i="3"/>
  <c r="G201" i="3"/>
  <c r="G204" i="3"/>
  <c r="G203" i="3"/>
  <c r="G202" i="3"/>
  <c r="G200" i="3"/>
  <c r="G199" i="3"/>
  <c r="G198" i="3"/>
  <c r="G197" i="3"/>
  <c r="K201" i="3"/>
  <c r="K204" i="3"/>
  <c r="K203" i="3"/>
  <c r="K202" i="3"/>
  <c r="K200" i="3"/>
  <c r="K199" i="3"/>
  <c r="K198" i="3"/>
  <c r="K197" i="3"/>
  <c r="M201" i="3"/>
  <c r="M204" i="3"/>
  <c r="M203" i="3"/>
  <c r="M202" i="3"/>
  <c r="M200" i="3"/>
  <c r="M199" i="3"/>
  <c r="M198" i="3"/>
  <c r="M197" i="3"/>
  <c r="Q201" i="3"/>
  <c r="Q204" i="3"/>
  <c r="Q203" i="3"/>
  <c r="Q202" i="3"/>
  <c r="Q200" i="3"/>
  <c r="Q199" i="3"/>
  <c r="Q198" i="3"/>
  <c r="Q197" i="3"/>
  <c r="S201" i="3"/>
  <c r="S204" i="3"/>
  <c r="S203" i="3"/>
  <c r="S202" i="3"/>
  <c r="S200" i="3"/>
  <c r="S199" i="3"/>
  <c r="S198" i="3"/>
  <c r="S197" i="3"/>
  <c r="B201" i="3"/>
  <c r="B204" i="3"/>
  <c r="B203" i="3"/>
  <c r="B202" i="3"/>
  <c r="B200" i="3"/>
  <c r="B199" i="3"/>
  <c r="B198" i="3"/>
  <c r="B197" i="3"/>
  <c r="D201" i="3"/>
  <c r="D204" i="3"/>
  <c r="D203" i="3"/>
  <c r="D202" i="3"/>
  <c r="D200" i="3"/>
  <c r="D199" i="3"/>
  <c r="D198" i="3"/>
  <c r="D197" i="3"/>
  <c r="F201" i="3"/>
  <c r="F204" i="3"/>
  <c r="F203" i="3"/>
  <c r="F202" i="3"/>
  <c r="F200" i="3"/>
  <c r="F199" i="3"/>
  <c r="F198" i="3"/>
  <c r="F197" i="3"/>
  <c r="H201" i="3"/>
  <c r="H204" i="3"/>
  <c r="H203" i="3"/>
  <c r="H202" i="3"/>
  <c r="H200" i="3"/>
  <c r="H199" i="3"/>
  <c r="H198" i="3"/>
  <c r="H197" i="3"/>
  <c r="J201" i="3"/>
  <c r="J204" i="3"/>
  <c r="J203" i="3"/>
  <c r="J202" i="3"/>
  <c r="J200" i="3"/>
  <c r="J199" i="3"/>
  <c r="J198" i="3"/>
  <c r="J197" i="3"/>
  <c r="L201" i="3"/>
  <c r="L204" i="3"/>
  <c r="L203" i="3"/>
  <c r="L202" i="3"/>
  <c r="L200" i="3"/>
  <c r="L199" i="3"/>
  <c r="L198" i="3"/>
  <c r="L197" i="3"/>
  <c r="N201" i="3"/>
  <c r="N204" i="3"/>
  <c r="N203" i="3"/>
  <c r="N202" i="3"/>
  <c r="N200" i="3"/>
  <c r="N199" i="3"/>
  <c r="N198" i="3"/>
  <c r="N197" i="3"/>
  <c r="P201" i="3"/>
  <c r="P204" i="3"/>
  <c r="P203" i="3"/>
  <c r="P202" i="3"/>
  <c r="P200" i="3"/>
  <c r="P199" i="3"/>
  <c r="P198" i="3"/>
  <c r="P197" i="3"/>
  <c r="R201" i="3"/>
  <c r="R204" i="3"/>
  <c r="R203" i="3"/>
  <c r="R202" i="3"/>
  <c r="R200" i="3"/>
  <c r="R199" i="3"/>
  <c r="R198" i="3"/>
  <c r="R197" i="3"/>
  <c r="C207" i="3"/>
  <c r="C208" i="3" s="1"/>
  <c r="E207" i="3"/>
  <c r="E208" i="3" s="1"/>
  <c r="G207" i="3"/>
  <c r="G208" i="3" s="1"/>
  <c r="I207" i="3"/>
  <c r="I208" i="3" s="1"/>
  <c r="K207" i="3"/>
  <c r="K208" i="3" s="1"/>
  <c r="M207" i="3"/>
  <c r="M208" i="3" s="1"/>
  <c r="O207" i="3"/>
  <c r="O208" i="3" s="1"/>
  <c r="Q207" i="3"/>
  <c r="Q208" i="3" s="1"/>
  <c r="S207" i="3"/>
  <c r="S208" i="3" s="1"/>
  <c r="C201" i="3"/>
  <c r="C204" i="3"/>
  <c r="C203" i="3"/>
  <c r="C202" i="3"/>
  <c r="C200" i="3"/>
  <c r="C199" i="3"/>
  <c r="C198" i="3"/>
  <c r="C197" i="3"/>
  <c r="I201" i="3"/>
  <c r="I204" i="3"/>
  <c r="I203" i="3"/>
  <c r="I202" i="3"/>
  <c r="I200" i="3"/>
  <c r="I199" i="3"/>
  <c r="I198" i="3"/>
  <c r="I197" i="3"/>
  <c r="O201" i="3"/>
  <c r="O204" i="3"/>
  <c r="O203" i="3"/>
  <c r="O202" i="3"/>
  <c r="O200" i="3"/>
  <c r="O199" i="3"/>
  <c r="O198" i="3"/>
  <c r="O197" i="3"/>
  <c r="C194" i="3"/>
  <c r="T185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0" i="3"/>
  <c r="T189" i="3"/>
  <c r="S193" i="3"/>
  <c r="R194" i="3"/>
  <c r="Q193" i="3"/>
  <c r="P194" i="3"/>
  <c r="O193" i="3"/>
  <c r="N194" i="3"/>
  <c r="M193" i="3"/>
  <c r="L194" i="3"/>
  <c r="K193" i="3"/>
  <c r="J194" i="3"/>
  <c r="I193" i="3"/>
  <c r="H194" i="3"/>
  <c r="G193" i="3"/>
  <c r="F194" i="3"/>
  <c r="E193" i="3"/>
  <c r="D194" i="3"/>
  <c r="T193" i="3" l="1"/>
  <c r="D193" i="3"/>
  <c r="F193" i="3"/>
  <c r="H193" i="3"/>
  <c r="J193" i="3"/>
  <c r="L193" i="3"/>
  <c r="N193" i="3"/>
  <c r="P193" i="3"/>
  <c r="R193" i="3"/>
  <c r="E194" i="3"/>
  <c r="G194" i="3"/>
  <c r="I194" i="3"/>
  <c r="K194" i="3"/>
  <c r="M194" i="3"/>
  <c r="O194" i="3"/>
  <c r="Q194" i="3"/>
  <c r="S194" i="3"/>
  <c r="T19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5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4" i="3" l="1"/>
  <c r="U193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<sst xmlns="http://schemas.openxmlformats.org/spreadsheetml/2006/main" count="293" uniqueCount="226">
  <si>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</si>
  <si>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</si>
  <si>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</si>
  <si>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</si>
  <si>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</si>
  <si>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</si>
  <si>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</si>
  <si>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</si>
  <si>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</si>
  <si>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</si>
  <si>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</si>
  <si>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</si>
  <si>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</si>
  <si>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</si>
  <si>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</si>
  <si>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</si>
  <si>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</si>
  <si>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</si>
  <si>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</si>
  <si>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</si>
  <si>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</si>
  <si>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</si>
  <si>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</si>
  <si>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</si>
  <si>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</si>
  <si>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</si>
  <si>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</si>
  <si>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</si>
  <si>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</si>
  <si>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</si>
  <si>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</si>
  <si>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</si>
  <si>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</si>
  <si>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</si>
  <si>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</si>
  <si>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</si>
  <si>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</si>
  <si>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</si>
  <si>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</si>
  <si>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</si>
  <si>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</si>
  <si>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</si>
  <si>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</si>
  <si>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</si>
  <si>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</si>
  <si>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</si>
  <si>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</si>
  <si>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</si>
  <si>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</si>
  <si>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</si>
  <si>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</si>
  <si>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</si>
  <si>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</si>
  <si>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</si>
  <si>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</si>
  <si>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</si>
  <si>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</si>
  <si>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</si>
  <si>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</si>
  <si>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</si>
  <si>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</si>
  <si>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</si>
  <si>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</si>
  <si>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</si>
  <si>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</si>
  <si>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</si>
  <si>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</si>
  <si>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</si>
  <si>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</si>
  <si>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</si>
  <si>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</si>
  <si>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</si>
  <si>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</si>
  <si>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</si>
  <si>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</si>
  <si>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</si>
  <si>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</si>
  <si>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</si>
  <si>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</si>
  <si>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</si>
  <si>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</si>
  <si>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</si>
  <si>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</si>
  <si>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</si>
  <si>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</si>
  <si>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</si>
  <si>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</si>
  <si>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</si>
  <si>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</si>
  <si>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</si>
  <si>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</si>
  <si>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</si>
  <si>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</si>
  <si>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</si>
  <si>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</si>
  <si>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</si>
  <si>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</si>
  <si>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</si>
  <si>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</si>
  <si>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</si>
  <si>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</si>
  <si>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</si>
  <si>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</si>
  <si>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</si>
  <si>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</si>
  <si>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</si>
  <si>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</si>
  <si>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</si>
  <si>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</si>
  <si>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</si>
  <si>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</si>
  <si>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</si>
  <si>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</si>
  <si>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</si>
  <si>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</si>
  <si>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</si>
  <si>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</si>
  <si>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</si>
  <si>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</si>
  <si>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</si>
  <si>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</si>
  <si>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</si>
  <si>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</si>
  <si>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</si>
  <si>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</si>
  <si>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</si>
  <si>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</si>
  <si>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</si>
  <si>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</si>
  <si>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</si>
  <si>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</si>
  <si>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</si>
  <si>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</si>
  <si>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</si>
  <si>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</si>
  <si>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</si>
  <si>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</si>
  <si>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</si>
  <si>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</si>
  <si>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</si>
  <si>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</si>
  <si>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</si>
  <si>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</si>
  <si>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</si>
  <si>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</si>
  <si>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</si>
  <si>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</si>
  <si>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</si>
  <si>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</si>
  <si>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</si>
  <si>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</si>
  <si>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</si>
  <si>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</si>
  <si>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</si>
  <si>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</si>
  <si>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</si>
  <si>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</si>
  <si>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</si>
  <si>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</si>
  <si>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</si>
  <si>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</si>
  <si>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</si>
  <si>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</si>
  <si>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</si>
  <si>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</si>
  <si>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</si>
  <si>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</si>
  <si>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</si>
  <si>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</si>
  <si>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</si>
  <si>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</si>
  <si>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</si>
  <si>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</si>
  <si>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</si>
  <si>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</si>
  <si>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</si>
  <si>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</si>
  <si>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</si>
  <si>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</si>
  <si>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</si>
  <si>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</si>
  <si>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</si>
  <si>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</si>
  <si>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</si>
  <si>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</si>
  <si>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</si>
  <si>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</si>
  <si>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</si>
  <si>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</si>
  <si>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</si>
  <si>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</si>
  <si>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</si>
  <si>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</si>
  <si>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</si>
  <si>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</si>
  <si>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</si>
  <si>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</si>
  <si>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</si>
  <si>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</si>
  <si>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</si>
  <si>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</si>
  <si>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</si>
  <si>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</si>
  <si>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</si>
  <si>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</si>
  <si>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</si>
  <si>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</si>
  <si>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</si>
  <si>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</si>
  <si>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</si>
  <si>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</si>
  <si>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</si>
  <si>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</si>
  <si>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협회조사</t>
  </si>
  <si>
    <t>통계청</t>
  </si>
  <si>
    <t>억원단위</t>
  </si>
  <si>
    <t>통계청수주비중</t>
  </si>
  <si>
    <t>소계</t>
  </si>
  <si>
    <t>기계설치</t>
  </si>
  <si>
    <t>주거</t>
  </si>
  <si>
    <t>비주거</t>
  </si>
  <si>
    <t>2017년 7월 건설수주액분석</t>
    <phoneticPr fontId="13" type="noConversion"/>
  </si>
  <si>
    <t>17년 7월</t>
  </si>
  <si>
    <t>17.7월 누적</t>
    <phoneticPr fontId="12" type="noConversion"/>
  </si>
  <si>
    <t>16.7월 누적</t>
    <phoneticPr fontId="12" type="noConversion"/>
  </si>
  <si>
    <t>15.7월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</si>
</sst>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176" fontId="5" fillId="0" borderId="1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177" fontId="33" fillId="0" borderId="1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>
      <alignment vertical="center"/>
    </xf>
    <xf numFmtId="41" fontId="34" fillId="0" borderId="0" xfId="31" applyFo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33"/>
  <sheetViews>
    <sheetView tabSelected="1" view="pageBreakPreview" zoomScaleNormal="100" zoomScaleSheetLayoutView="100" workbookViewId="0">
      <pane ySplit="5" topLeftCell="A6" activePane="bottomLeft" state="frozen"/>
      <selection pane="bottomLeft" activeCell="C193" sqref="C193"/>
    </sheetView>
  </sheetViews>
  <sheetFormatPr defaultRowHeight="16.5"/>
  <cols>
    <col min="1" max="1" width="17" customWidth="1"/>
    <col min="2" max="2" width="14.5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125" bestFit="1" customWidth="1"/>
    <col min="9" max="9" width="13.25" bestFit="1" customWidth="1"/>
    <col min="10" max="10" width="11.5" bestFit="1" customWidth="1"/>
    <col min="11" max="11" width="11" bestFit="1" customWidth="1"/>
    <col min="12" max="12" width="12.875" bestFit="1" customWidth="1"/>
    <col min="13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81" t="s">
        <v>221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8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9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80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hidden="1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 thickTop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4">
        <v>162655.79666666666</v>
      </c>
      <c r="C161" s="215">
        <v>70415.899999999994</v>
      </c>
      <c r="D161" s="215">
        <v>40728.94</v>
      </c>
      <c r="E161" s="215">
        <v>1824.28</v>
      </c>
      <c r="F161" s="215">
        <v>29686.959999999999</v>
      </c>
      <c r="G161" s="215">
        <v>13831.09</v>
      </c>
      <c r="H161" s="215">
        <v>15855.87</v>
      </c>
      <c r="I161" s="215">
        <v>92239.896666666667</v>
      </c>
      <c r="J161" s="215">
        <v>27609.826666666664</v>
      </c>
      <c r="K161" s="215">
        <v>225.79</v>
      </c>
      <c r="L161" s="215">
        <v>64630.07</v>
      </c>
      <c r="M161" s="215">
        <v>30106.016666666666</v>
      </c>
      <c r="N161" s="215">
        <v>34524.053333333337</v>
      </c>
      <c r="O161" s="214">
        <v>68338.766666666663</v>
      </c>
      <c r="P161" s="214">
        <v>2050.0700000000002</v>
      </c>
      <c r="Q161" s="214">
        <v>94317.03</v>
      </c>
      <c r="R161" s="214">
        <v>43937.106666666667</v>
      </c>
      <c r="S161" s="214">
        <v>50379.92333333334</v>
      </c>
      <c r="T161" s="208"/>
      <c r="U161" s="216" t="e">
        <f>B161/T161*100</f>
        <v>#DIV/0!</v>
      </c>
      <c r="Y161" s="175"/>
    </row>
    <row r="162" spans="1:25" s="218" customFormat="1" ht="18" customHeight="1">
      <c r="A162" s="119" t="s">
        <v>182</v>
      </c>
      <c r="B162" s="217">
        <f>SUM(B150:B161)</f>
        <v>1579836.0176477062</v>
      </c>
      <c r="C162" s="217">
        <f t="shared" ref="C162:S162" si="7">SUM(C150:C161)</f>
        <v>447328.93999999994</v>
      </c>
      <c r="D162" s="217">
        <f t="shared" si="7"/>
        <v>306618.76</v>
      </c>
      <c r="E162" s="217">
        <f t="shared" si="7"/>
        <v>13759.650000000001</v>
      </c>
      <c r="F162" s="217">
        <f t="shared" si="7"/>
        <v>140711.18</v>
      </c>
      <c r="G162" s="217">
        <f t="shared" si="7"/>
        <v>51613.789999999994</v>
      </c>
      <c r="H162" s="217">
        <f t="shared" si="7"/>
        <v>89095.19</v>
      </c>
      <c r="I162" s="217">
        <f t="shared" si="7"/>
        <v>1132507.2631197104</v>
      </c>
      <c r="J162" s="217">
        <f t="shared" si="7"/>
        <v>148285.22433369514</v>
      </c>
      <c r="K162" s="217">
        <f t="shared" si="7"/>
        <v>69984.04352630589</v>
      </c>
      <c r="L162" s="217">
        <f t="shared" si="7"/>
        <v>984221.03878601524</v>
      </c>
      <c r="M162" s="217">
        <f t="shared" si="7"/>
        <v>625215.13161499659</v>
      </c>
      <c r="N162" s="217">
        <f t="shared" si="7"/>
        <v>359006.90717101883</v>
      </c>
      <c r="O162" s="217">
        <f t="shared" si="7"/>
        <v>454903.98433369515</v>
      </c>
      <c r="P162" s="217">
        <f t="shared" si="7"/>
        <v>83744.693526305899</v>
      </c>
      <c r="Q162" s="217">
        <f t="shared" si="7"/>
        <v>1124931.2187860152</v>
      </c>
      <c r="R162" s="217">
        <f t="shared" si="7"/>
        <v>676829.37479747715</v>
      </c>
      <c r="S162" s="217">
        <f t="shared" si="7"/>
        <v>448103.3696887024</v>
      </c>
      <c r="T162" s="208">
        <v>110.16800000000001</v>
      </c>
      <c r="U162" s="216">
        <f>B162/T162*100</f>
        <v>1434024.415118461</v>
      </c>
      <c r="Y162" s="219"/>
    </row>
    <row r="163" spans="1:25" s="163" customFormat="1" ht="18" customHeight="1">
      <c r="A163" s="161" t="s">
        <v>184</v>
      </c>
      <c r="B163" s="172">
        <v>78814.60647506715</v>
      </c>
      <c r="C163" s="222">
        <v>29437.54</v>
      </c>
      <c r="D163" s="222">
        <v>19304.73</v>
      </c>
      <c r="E163" s="222">
        <v>3106.93</v>
      </c>
      <c r="F163" s="222">
        <v>10132.81</v>
      </c>
      <c r="G163" s="222">
        <v>4609.59</v>
      </c>
      <c r="H163" s="222">
        <v>5523.22</v>
      </c>
      <c r="I163" s="222">
        <v>49377.066475067157</v>
      </c>
      <c r="J163" s="222">
        <v>4781.047842709002</v>
      </c>
      <c r="K163" s="222">
        <v>1748</v>
      </c>
      <c r="L163" s="222">
        <v>44596.018632358144</v>
      </c>
      <c r="M163" s="222">
        <v>24639.523583227863</v>
      </c>
      <c r="N163" s="222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3"/>
      <c r="U163" s="224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2">
        <v>30454.22</v>
      </c>
      <c r="D164" s="222">
        <v>15153.86</v>
      </c>
      <c r="E164" s="222">
        <v>269.04000000000002</v>
      </c>
      <c r="F164" s="222">
        <v>15300.36</v>
      </c>
      <c r="G164" s="222">
        <v>8684.23</v>
      </c>
      <c r="H164" s="222">
        <v>6616.13</v>
      </c>
      <c r="I164" s="222">
        <v>79992.994690077438</v>
      </c>
      <c r="J164" s="222">
        <v>7497.6628790194964</v>
      </c>
      <c r="K164" s="222">
        <v>6507.03</v>
      </c>
      <c r="L164" s="222">
        <v>72495.331811057942</v>
      </c>
      <c r="M164" s="222">
        <v>39013.060793636883</v>
      </c>
      <c r="N164" s="222">
        <v>33482.271017421066</v>
      </c>
      <c r="O164" s="226">
        <v>22651.522879019496</v>
      </c>
      <c r="P164" s="226">
        <v>6776.07</v>
      </c>
      <c r="Q164" s="226">
        <v>87795.691811057943</v>
      </c>
      <c r="R164" s="226">
        <v>47697.290793636879</v>
      </c>
      <c r="S164" s="226">
        <v>40098.401017421063</v>
      </c>
      <c r="T164" s="227"/>
      <c r="U164" s="224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6">
        <v>35886.32565411229</v>
      </c>
      <c r="P165" s="226">
        <v>7781.27</v>
      </c>
      <c r="Q165" s="226">
        <v>96130.996569609546</v>
      </c>
      <c r="R165" s="226">
        <v>57340.642455490561</v>
      </c>
      <c r="S165" s="226">
        <v>38790.354114119</v>
      </c>
      <c r="T165" s="225"/>
      <c r="U165" s="193"/>
      <c r="Y165" s="175"/>
    </row>
    <row r="166" spans="1:25" s="160" customFormat="1" ht="18" customHeight="1">
      <c r="A166" s="161" t="s">
        <v>187</v>
      </c>
      <c r="B166" s="229">
        <v>120303.25663763564</v>
      </c>
      <c r="C166" s="230">
        <v>20870.69311692</v>
      </c>
      <c r="D166" s="231">
        <v>15759.23569892</v>
      </c>
      <c r="E166" s="230">
        <v>1467.17</v>
      </c>
      <c r="F166" s="230">
        <v>5111.457418</v>
      </c>
      <c r="G166" s="230">
        <v>1800.81</v>
      </c>
      <c r="H166" s="230">
        <v>3310.647418</v>
      </c>
      <c r="I166" s="230">
        <v>99432.563520715645</v>
      </c>
      <c r="J166" s="230">
        <v>7165.0688986645964</v>
      </c>
      <c r="K166" s="230">
        <v>569.90951551680644</v>
      </c>
      <c r="L166" s="230">
        <v>92267.494622051046</v>
      </c>
      <c r="M166" s="230">
        <v>62016.068573918405</v>
      </c>
      <c r="N166" s="230">
        <v>30251.426048132646</v>
      </c>
      <c r="O166" s="232">
        <v>22924.304597584596</v>
      </c>
      <c r="P166" s="232">
        <v>2037.0795155168066</v>
      </c>
      <c r="Q166" s="232">
        <v>97378.952040051052</v>
      </c>
      <c r="R166" s="232">
        <v>63816.87857391841</v>
      </c>
      <c r="S166" s="232">
        <v>33562.07346613265</v>
      </c>
      <c r="T166" s="225"/>
      <c r="U166" s="193"/>
      <c r="Y166" s="175"/>
    </row>
    <row r="167" spans="1:25" s="163" customFormat="1" ht="18" customHeight="1">
      <c r="A167" s="161" t="s">
        <v>188</v>
      </c>
      <c r="B167" s="229">
        <v>109717.3168216382</v>
      </c>
      <c r="C167" s="230">
        <v>30351.01</v>
      </c>
      <c r="D167" s="231">
        <v>19066.310000000001</v>
      </c>
      <c r="E167" s="230">
        <v>603</v>
      </c>
      <c r="F167" s="230">
        <v>11284.7</v>
      </c>
      <c r="G167" s="230">
        <v>2436.46</v>
      </c>
      <c r="H167" s="230">
        <v>8848.24</v>
      </c>
      <c r="I167" s="230">
        <v>79366.306821638209</v>
      </c>
      <c r="J167" s="230">
        <v>5262.6004868198779</v>
      </c>
      <c r="K167" s="230">
        <v>2195.86</v>
      </c>
      <c r="L167" s="230">
        <v>74103.706334818329</v>
      </c>
      <c r="M167" s="230">
        <v>48265.997098407744</v>
      </c>
      <c r="N167" s="230">
        <v>25837.709236410592</v>
      </c>
      <c r="O167" s="232">
        <v>24328.910486819877</v>
      </c>
      <c r="P167" s="232">
        <v>2798.86</v>
      </c>
      <c r="Q167" s="232">
        <v>85388.406334818341</v>
      </c>
      <c r="R167" s="232">
        <v>50702.457098407744</v>
      </c>
      <c r="S167" s="232">
        <v>34685.949236410583</v>
      </c>
      <c r="T167" s="227"/>
      <c r="U167" s="224"/>
      <c r="Y167" s="197"/>
    </row>
    <row r="168" spans="1:25" s="163" customFormat="1" ht="18" customHeight="1">
      <c r="A168" s="161" t="s">
        <v>189</v>
      </c>
      <c r="B168" s="229">
        <v>139117.74935301309</v>
      </c>
      <c r="C168" s="230">
        <v>37212.53</v>
      </c>
      <c r="D168" s="231">
        <v>22850.61</v>
      </c>
      <c r="E168" s="230">
        <v>439.24</v>
      </c>
      <c r="F168" s="230">
        <v>14361.92</v>
      </c>
      <c r="G168" s="230">
        <v>3602.83</v>
      </c>
      <c r="H168" s="230">
        <v>10759.09</v>
      </c>
      <c r="I168" s="230">
        <v>101905.21935301309</v>
      </c>
      <c r="J168" s="230">
        <v>9941.6281920838192</v>
      </c>
      <c r="K168" s="230">
        <v>3375.37</v>
      </c>
      <c r="L168" s="230">
        <v>91963.591160929282</v>
      </c>
      <c r="M168" s="230">
        <v>58093.197029596668</v>
      </c>
      <c r="N168" s="230">
        <v>33870.394131332607</v>
      </c>
      <c r="O168" s="232">
        <v>32792.238192083816</v>
      </c>
      <c r="P168" s="232">
        <v>3814.61</v>
      </c>
      <c r="Q168" s="232">
        <v>106325.51116092928</v>
      </c>
      <c r="R168" s="232">
        <v>61696.027029596669</v>
      </c>
      <c r="S168" s="232">
        <v>44629.484131332611</v>
      </c>
      <c r="T168" s="227"/>
      <c r="U168" s="224"/>
      <c r="Y168" s="197"/>
    </row>
    <row r="169" spans="1:25" s="160" customFormat="1" ht="18" customHeight="1">
      <c r="A169" s="161" t="s">
        <v>201</v>
      </c>
      <c r="B169" s="229">
        <v>147473.12541402047</v>
      </c>
      <c r="C169" s="230">
        <v>45637.43</v>
      </c>
      <c r="D169" s="231">
        <v>24798.59</v>
      </c>
      <c r="E169" s="230">
        <v>4077.6</v>
      </c>
      <c r="F169" s="230">
        <v>20838.84</v>
      </c>
      <c r="G169" s="230">
        <v>10507.12</v>
      </c>
      <c r="H169" s="230">
        <v>10331.719999999999</v>
      </c>
      <c r="I169" s="230">
        <v>101835.69541402046</v>
      </c>
      <c r="J169" s="230">
        <v>9246.6027586500495</v>
      </c>
      <c r="K169" s="230">
        <v>1627.2963718911155</v>
      </c>
      <c r="L169" s="230">
        <v>92589.092655370405</v>
      </c>
      <c r="M169" s="230">
        <v>57396.053575016471</v>
      </c>
      <c r="N169" s="230">
        <v>35193.039080353941</v>
      </c>
      <c r="O169" s="232">
        <v>34045.192758650046</v>
      </c>
      <c r="P169" s="232">
        <v>5704.8963718911155</v>
      </c>
      <c r="Q169" s="232">
        <v>113427.9326553704</v>
      </c>
      <c r="R169" s="232">
        <v>67903.173575016466</v>
      </c>
      <c r="S169" s="232">
        <v>45524.759080353935</v>
      </c>
      <c r="T169" s="225"/>
      <c r="U169" s="193"/>
      <c r="Y169" s="175"/>
    </row>
    <row r="170" spans="1:25" s="160" customFormat="1" ht="18" customHeight="1">
      <c r="A170" s="161" t="s">
        <v>204</v>
      </c>
      <c r="B170" s="229">
        <v>153809.39476147969</v>
      </c>
      <c r="C170" s="230">
        <v>48283.37</v>
      </c>
      <c r="D170" s="231">
        <v>21054.27</v>
      </c>
      <c r="E170" s="230">
        <v>317.63</v>
      </c>
      <c r="F170" s="230">
        <v>27229.1</v>
      </c>
      <c r="G170" s="230">
        <v>13900.56</v>
      </c>
      <c r="H170" s="230">
        <v>13328.54</v>
      </c>
      <c r="I170" s="230">
        <v>105526.0247614797</v>
      </c>
      <c r="J170" s="230">
        <v>19227.33181339757</v>
      </c>
      <c r="K170" s="230">
        <v>6375.76</v>
      </c>
      <c r="L170" s="230">
        <v>86298.692948082127</v>
      </c>
      <c r="M170" s="230">
        <v>57097.830399849525</v>
      </c>
      <c r="N170" s="230">
        <v>29200.862548232599</v>
      </c>
      <c r="O170" s="232">
        <v>40281.601813397574</v>
      </c>
      <c r="P170" s="232">
        <v>6693.39</v>
      </c>
      <c r="Q170" s="232">
        <v>113527.79294808213</v>
      </c>
      <c r="R170" s="232">
        <v>70998.390399849523</v>
      </c>
      <c r="S170" s="232">
        <v>42529.402548232603</v>
      </c>
      <c r="T170" s="225"/>
      <c r="U170" s="193"/>
      <c r="Y170" s="175"/>
    </row>
    <row r="171" spans="1:25" s="160" customFormat="1" ht="18" customHeight="1">
      <c r="A171" s="161" t="s">
        <v>205</v>
      </c>
      <c r="B171" s="229">
        <v>132506.74182587379</v>
      </c>
      <c r="C171" s="230">
        <v>30405.59</v>
      </c>
      <c r="D171" s="231">
        <v>16204.34</v>
      </c>
      <c r="E171" s="230">
        <v>58.26</v>
      </c>
      <c r="F171" s="230">
        <v>14201.25</v>
      </c>
      <c r="G171" s="230">
        <v>2898.57</v>
      </c>
      <c r="H171" s="230">
        <v>11302.68</v>
      </c>
      <c r="I171" s="230">
        <v>102101.15182587378</v>
      </c>
      <c r="J171" s="230">
        <v>9434.5732353187577</v>
      </c>
      <c r="K171" s="230">
        <v>0</v>
      </c>
      <c r="L171" s="230">
        <v>92666.578590555029</v>
      </c>
      <c r="M171" s="230">
        <v>71603.624879877068</v>
      </c>
      <c r="N171" s="230">
        <v>21062.95371067795</v>
      </c>
      <c r="O171" s="232">
        <v>25638.91323531876</v>
      </c>
      <c r="P171" s="232">
        <v>58.26</v>
      </c>
      <c r="Q171" s="232">
        <v>106867.82859055503</v>
      </c>
      <c r="R171" s="232">
        <v>74502.194879877075</v>
      </c>
      <c r="S171" s="232">
        <v>32365.63371067795</v>
      </c>
      <c r="T171" s="225"/>
      <c r="U171" s="193"/>
      <c r="Y171" s="175"/>
    </row>
    <row r="172" spans="1:25" s="258" customFormat="1" ht="18" customHeight="1">
      <c r="A172" s="141" t="s">
        <v>206</v>
      </c>
      <c r="B172" s="253">
        <v>168155.86559022707</v>
      </c>
      <c r="C172" s="254">
        <v>38841.589999999997</v>
      </c>
      <c r="D172" s="255">
        <v>29453.17</v>
      </c>
      <c r="E172" s="254">
        <v>1361.1</v>
      </c>
      <c r="F172" s="254">
        <v>9388.42</v>
      </c>
      <c r="G172" s="254">
        <v>2528.4</v>
      </c>
      <c r="H172" s="254">
        <v>6860.02</v>
      </c>
      <c r="I172" s="254">
        <v>129314.27559022707</v>
      </c>
      <c r="J172" s="254">
        <v>7469.4033823992058</v>
      </c>
      <c r="K172" s="254">
        <v>2402.89</v>
      </c>
      <c r="L172" s="254">
        <v>121844.87220782787</v>
      </c>
      <c r="M172" s="254">
        <v>76098.300985062699</v>
      </c>
      <c r="N172" s="254">
        <v>45746.571222765167</v>
      </c>
      <c r="O172" s="256">
        <v>36922.573382399205</v>
      </c>
      <c r="P172" s="256">
        <v>3763.99</v>
      </c>
      <c r="Q172" s="256">
        <v>131233.29220782788</v>
      </c>
      <c r="R172" s="256">
        <v>78626.700985062693</v>
      </c>
      <c r="S172" s="256">
        <v>52606.591222765164</v>
      </c>
      <c r="T172" s="257"/>
      <c r="U172" s="216"/>
      <c r="Y172" s="259"/>
    </row>
    <row r="173" spans="1:25" s="163" customFormat="1" ht="18" customHeight="1">
      <c r="A173" s="161" t="s">
        <v>207</v>
      </c>
      <c r="B173" s="229">
        <v>134384.65064459771</v>
      </c>
      <c r="C173" s="230">
        <v>37522.17</v>
      </c>
      <c r="D173" s="231">
        <v>18722.22</v>
      </c>
      <c r="E173" s="230">
        <v>1104.23</v>
      </c>
      <c r="F173" s="230">
        <v>18799.95</v>
      </c>
      <c r="G173" s="230">
        <v>7858.32</v>
      </c>
      <c r="H173" s="230">
        <v>10941.63</v>
      </c>
      <c r="I173" s="230">
        <v>96862.48064459773</v>
      </c>
      <c r="J173" s="230">
        <v>5741.159643090813</v>
      </c>
      <c r="K173" s="230">
        <v>3723.32</v>
      </c>
      <c r="L173" s="230">
        <v>91121.32100150692</v>
      </c>
      <c r="M173" s="230">
        <v>63477.413315859689</v>
      </c>
      <c r="N173" s="230">
        <v>27643.90768564722</v>
      </c>
      <c r="O173" s="232">
        <v>24463.379643090815</v>
      </c>
      <c r="P173" s="232">
        <v>4827.55</v>
      </c>
      <c r="Q173" s="232">
        <v>109921.27100150692</v>
      </c>
      <c r="R173" s="232">
        <v>71335.733315859688</v>
      </c>
      <c r="S173" s="232">
        <v>38585.537685647221</v>
      </c>
      <c r="T173" s="227"/>
      <c r="U173" s="224"/>
      <c r="Y173" s="197"/>
    </row>
    <row r="174" spans="1:25" s="163" customFormat="1" ht="18" customHeight="1">
      <c r="A174" s="161" t="s">
        <v>208</v>
      </c>
      <c r="B174" s="265">
        <v>222009.90099150129</v>
      </c>
      <c r="C174" s="266">
        <v>86333.41</v>
      </c>
      <c r="D174" s="267">
        <v>48557.59</v>
      </c>
      <c r="E174" s="266">
        <v>2691.28</v>
      </c>
      <c r="F174" s="266">
        <v>37775.82</v>
      </c>
      <c r="G174" s="266">
        <v>20869.509999999998</v>
      </c>
      <c r="H174" s="266">
        <v>16906.310000000001</v>
      </c>
      <c r="I174" s="266">
        <v>135676.49099150128</v>
      </c>
      <c r="J174" s="266">
        <v>9380.3349945277114</v>
      </c>
      <c r="K174" s="266">
        <v>5183.4799999999996</v>
      </c>
      <c r="L174" s="266">
        <v>126296.15599697357</v>
      </c>
      <c r="M174" s="266">
        <v>64733.935477132967</v>
      </c>
      <c r="N174" s="266">
        <v>61562.220519840615</v>
      </c>
      <c r="O174" s="226">
        <v>57937.924994527719</v>
      </c>
      <c r="P174" s="226">
        <v>7874.76</v>
      </c>
      <c r="Q174" s="226">
        <v>164071.97599697358</v>
      </c>
      <c r="R174" s="226">
        <v>85603.445477132962</v>
      </c>
      <c r="S174" s="226">
        <v>78468.530519840613</v>
      </c>
      <c r="T174" s="268">
        <v>109.85471669665</v>
      </c>
      <c r="U174" s="269"/>
      <c r="Y174" s="197"/>
    </row>
    <row r="175" spans="1:25" s="163" customFormat="1" ht="18" customHeight="1">
      <c r="A175" s="261" t="s">
        <v>209</v>
      </c>
      <c r="B175" s="262">
        <f>SUM(B163:B174)</f>
        <v>1648757.1454288536</v>
      </c>
      <c r="C175" s="262">
        <f t="shared" ref="C175:S175" si="8">SUM(C163:C174)</f>
        <v>474105.65311692003</v>
      </c>
      <c r="D175" s="262">
        <f t="shared" si="8"/>
        <v>272513.09569891996</v>
      </c>
      <c r="E175" s="262">
        <f t="shared" si="8"/>
        <v>16539.27</v>
      </c>
      <c r="F175" s="262">
        <f t="shared" si="8"/>
        <v>201592.55741800001</v>
      </c>
      <c r="G175" s="262">
        <f t="shared" si="8"/>
        <v>89838.36</v>
      </c>
      <c r="H175" s="262">
        <f t="shared" si="8"/>
        <v>111754.19741800001</v>
      </c>
      <c r="I175" s="262">
        <f t="shared" si="8"/>
        <v>1174651.4923119335</v>
      </c>
      <c r="J175" s="262">
        <f t="shared" si="8"/>
        <v>109445.5697807932</v>
      </c>
      <c r="K175" s="262">
        <f t="shared" si="8"/>
        <v>40446.395887407925</v>
      </c>
      <c r="L175" s="262">
        <f t="shared" si="8"/>
        <v>1065205.92253114</v>
      </c>
      <c r="M175" s="262">
        <f t="shared" si="8"/>
        <v>669633.68816707656</v>
      </c>
      <c r="N175" s="262">
        <f t="shared" si="8"/>
        <v>395572.23436406365</v>
      </c>
      <c r="O175" s="262">
        <f t="shared" si="8"/>
        <v>381958.66547971324</v>
      </c>
      <c r="P175" s="262">
        <f t="shared" si="8"/>
        <v>56985.665887407929</v>
      </c>
      <c r="Q175" s="262">
        <f t="shared" si="8"/>
        <v>1266798.4799491405</v>
      </c>
      <c r="R175" s="262">
        <f t="shared" si="8"/>
        <v>759472.04816707643</v>
      </c>
      <c r="S175" s="262">
        <f t="shared" si="8"/>
        <v>507326.43178206362</v>
      </c>
      <c r="T175" s="225">
        <v>109.85471669665</v>
      </c>
      <c r="U175" s="216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7"/>
      <c r="U176" s="224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7"/>
      <c r="U177" s="224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7">
        <v>32261.136029994068</v>
      </c>
      <c r="U178" s="224"/>
      <c r="Y178" s="197"/>
    </row>
    <row r="179" spans="1:25" s="163" customFormat="1" ht="18" customHeight="1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7"/>
      <c r="U179" s="224"/>
      <c r="Y179" s="197"/>
    </row>
    <row r="180" spans="1:25" s="275" customFormat="1" ht="18" customHeight="1">
      <c r="A180" s="161">
        <v>2017.5</v>
      </c>
      <c r="B180" s="272">
        <v>138305</v>
      </c>
      <c r="C180" s="272">
        <v>34179</v>
      </c>
      <c r="D180" s="272">
        <v>22469</v>
      </c>
      <c r="E180" s="272">
        <v>484</v>
      </c>
      <c r="F180" s="272">
        <v>11709</v>
      </c>
      <c r="G180" s="272">
        <v>1880</v>
      </c>
      <c r="H180" s="272">
        <v>9829</v>
      </c>
      <c r="I180" s="272">
        <v>104127</v>
      </c>
      <c r="J180" s="272">
        <v>17384</v>
      </c>
      <c r="K180" s="272">
        <v>8117</v>
      </c>
      <c r="L180" s="272">
        <v>86743</v>
      </c>
      <c r="M180" s="272">
        <v>59645</v>
      </c>
      <c r="N180" s="272">
        <v>27098</v>
      </c>
      <c r="O180" s="272">
        <v>39854</v>
      </c>
      <c r="P180" s="272">
        <v>8601</v>
      </c>
      <c r="Q180" s="272">
        <v>98452</v>
      </c>
      <c r="R180" s="272">
        <v>61525</v>
      </c>
      <c r="S180" s="272">
        <v>36927</v>
      </c>
      <c r="T180" s="273"/>
      <c r="U180" s="274"/>
      <c r="Y180" s="276"/>
    </row>
    <row r="181" spans="1:25" s="275" customFormat="1" ht="18" customHeight="1">
      <c r="A181" s="161">
        <v>2017.6</v>
      </c>
      <c r="B181" s="272">
        <v>144907</v>
      </c>
      <c r="C181" s="272">
        <v>53924</v>
      </c>
      <c r="D181" s="272">
        <v>36613</v>
      </c>
      <c r="E181" s="272">
        <v>765</v>
      </c>
      <c r="F181" s="272">
        <v>17311</v>
      </c>
      <c r="G181" s="272">
        <v>6740</v>
      </c>
      <c r="H181" s="272">
        <v>10571</v>
      </c>
      <c r="I181" s="272">
        <v>90984</v>
      </c>
      <c r="J181" s="272">
        <v>3814</v>
      </c>
      <c r="K181" s="272">
        <v>1935</v>
      </c>
      <c r="L181" s="272">
        <v>87170</v>
      </c>
      <c r="M181" s="272">
        <v>54651</v>
      </c>
      <c r="N181" s="272">
        <v>32520</v>
      </c>
      <c r="O181" s="272">
        <v>40426</v>
      </c>
      <c r="P181" s="272">
        <v>2700</v>
      </c>
      <c r="Q181" s="272">
        <v>104481</v>
      </c>
      <c r="R181" s="272">
        <v>61390</v>
      </c>
      <c r="S181" s="272">
        <v>43091</v>
      </c>
      <c r="T181" s="273"/>
      <c r="U181" s="274"/>
      <c r="Y181" s="276"/>
    </row>
    <row r="182" spans="1:25" s="275" customFormat="1" ht="18" customHeight="1">
      <c r="A182" s="161">
        <v>2017.7</v>
      </c>
      <c r="B182" s="272">
        <v>97985</v>
      </c>
      <c r="C182" s="272">
        <v>26446</v>
      </c>
      <c r="D182" s="272">
        <v>16471</v>
      </c>
      <c r="E182" s="272">
        <v>725</v>
      </c>
      <c r="F182" s="272">
        <v>9975</v>
      </c>
      <c r="G182" s="272">
        <v>1931</v>
      </c>
      <c r="H182" s="272">
        <v>8044</v>
      </c>
      <c r="I182" s="272">
        <v>71539</v>
      </c>
      <c r="J182" s="272">
        <v>3497</v>
      </c>
      <c r="K182" s="272">
        <v>1718</v>
      </c>
      <c r="L182" s="272">
        <v>68042</v>
      </c>
      <c r="M182" s="272">
        <v>43831</v>
      </c>
      <c r="N182" s="272">
        <v>24211</v>
      </c>
      <c r="O182" s="272">
        <v>19968</v>
      </c>
      <c r="P182" s="272">
        <v>2443</v>
      </c>
      <c r="Q182" s="272">
        <v>78017</v>
      </c>
      <c r="R182" s="272">
        <v>45762</v>
      </c>
      <c r="S182" s="272">
        <v>32255</v>
      </c>
      <c r="T182" s="273"/>
      <c r="U182" s="274"/>
      <c r="Y182" s="276"/>
    </row>
    <row r="183" spans="1:25" ht="18" customHeight="1">
      <c r="A183" s="164" t="s">
        <v>155</v>
      </c>
      <c r="B183" s="165">
        <f>(B182-B181)/B181*100</f>
        <v>-32.38076835487589</v>
      </c>
      <c r="C183" s="165">
        <f t="shared" ref="C183:S183" si="9">(C182-C181)/C181*100</f>
        <v>-50.956902306950525</v>
      </c>
      <c r="D183" s="165">
        <f t="shared" si="9"/>
        <v>-55.013246661022045</v>
      </c>
      <c r="E183" s="165">
        <f t="shared" si="9"/>
        <v>-5.2287581699346406</v>
      </c>
      <c r="F183" s="165">
        <f t="shared" si="9"/>
        <v>-42.377678932470687</v>
      </c>
      <c r="G183" s="165">
        <f t="shared" si="9"/>
        <v>-71.350148367952528</v>
      </c>
      <c r="H183" s="165">
        <f t="shared" si="9"/>
        <v>-23.905023176615266</v>
      </c>
      <c r="I183" s="165">
        <f t="shared" si="9"/>
        <v>-21.371889563000089</v>
      </c>
      <c r="J183" s="165">
        <f t="shared" si="9"/>
        <v>-8.3114840062926056</v>
      </c>
      <c r="K183" s="165">
        <f t="shared" si="9"/>
        <v>-11.214470284237727</v>
      </c>
      <c r="L183" s="165">
        <f t="shared" si="9"/>
        <v>-21.943329126993234</v>
      </c>
      <c r="M183" s="165">
        <f t="shared" si="9"/>
        <v>-19.79835684616933</v>
      </c>
      <c r="N183" s="165">
        <f t="shared" si="9"/>
        <v>-25.550430504305044</v>
      </c>
      <c r="O183" s="165">
        <f t="shared" si="9"/>
        <v>-50.606045614208675</v>
      </c>
      <c r="P183" s="165">
        <f t="shared" si="9"/>
        <v>-9.518518518518519</v>
      </c>
      <c r="Q183" s="165">
        <f t="shared" si="9"/>
        <v>-25.329007187909763</v>
      </c>
      <c r="R183" s="165">
        <f t="shared" si="9"/>
        <v>-25.45691480697182</v>
      </c>
      <c r="S183" s="165">
        <f t="shared" si="9"/>
        <v>-25.146782390754453</v>
      </c>
      <c r="T183" s="165">
        <f t="shared" ref="T183:U183" si="10">(T179-T178)/T178*100</f>
        <v>-100</v>
      </c>
      <c r="U183" s="165" t="e">
        <f t="shared" si="10"/>
        <v>#DIV/0!</v>
      </c>
    </row>
    <row r="184" spans="1:25" s="174" customFormat="1" ht="18" customHeight="1">
      <c r="A184" s="173" t="s">
        <v>156</v>
      </c>
      <c r="B184" s="165">
        <f>(B182-B169)/B169*100</f>
        <v>-33.557385642357559</v>
      </c>
      <c r="C184" s="165">
        <f t="shared" ref="C184:S184" si="11">(C182-C169)/C169*100</f>
        <v>-42.051951654595797</v>
      </c>
      <c r="D184" s="165">
        <f t="shared" si="11"/>
        <v>-33.580901172203745</v>
      </c>
      <c r="E184" s="165">
        <f t="shared" si="11"/>
        <v>-82.21993329409456</v>
      </c>
      <c r="F184" s="165">
        <f t="shared" si="11"/>
        <v>-52.132652297344762</v>
      </c>
      <c r="G184" s="165">
        <f t="shared" si="11"/>
        <v>-81.621985853402265</v>
      </c>
      <c r="H184" s="165">
        <f t="shared" si="11"/>
        <v>-22.142682922107834</v>
      </c>
      <c r="I184" s="165">
        <f t="shared" si="11"/>
        <v>-29.750565644833117</v>
      </c>
      <c r="J184" s="165">
        <f t="shared" si="11"/>
        <v>-62.18070472716466</v>
      </c>
      <c r="K184" s="165">
        <f t="shared" si="11"/>
        <v>5.5738849834388713</v>
      </c>
      <c r="L184" s="165">
        <f t="shared" si="11"/>
        <v>-26.511862198216079</v>
      </c>
      <c r="M184" s="165">
        <f t="shared" si="11"/>
        <v>-23.634122435416202</v>
      </c>
      <c r="N184" s="165">
        <f t="shared" si="11"/>
        <v>-31.205145583703008</v>
      </c>
      <c r="O184" s="165">
        <f t="shared" si="11"/>
        <v>-41.348547674394872</v>
      </c>
      <c r="P184" s="165">
        <f t="shared" si="11"/>
        <v>-57.177136257250361</v>
      </c>
      <c r="Q184" s="165">
        <f t="shared" si="11"/>
        <v>-31.21888218042368</v>
      </c>
      <c r="R184" s="165">
        <f t="shared" si="11"/>
        <v>-32.606979039876336</v>
      </c>
      <c r="S184" s="165">
        <f t="shared" si="11"/>
        <v>-29.148444381511197</v>
      </c>
      <c r="T184" s="220" t="e">
        <f t="shared" ref="T184:U184" si="12">(T178-T165)/T165*100</f>
        <v>#DIV/0!</v>
      </c>
      <c r="U184" s="220" t="e">
        <f t="shared" si="12"/>
        <v>#DIV/0!</v>
      </c>
    </row>
    <row r="185" spans="1:25" ht="18" customHeight="1">
      <c r="A185" s="166" t="s">
        <v>211</v>
      </c>
      <c r="B185" s="165">
        <f>(B182-B156)/B156*100</f>
        <v>-5.2257573290849377</v>
      </c>
      <c r="C185" s="165">
        <f t="shared" ref="C185:S185" si="13">(C182-C156)/C156*100</f>
        <v>1.9497121075209727</v>
      </c>
      <c r="D185" s="165">
        <f t="shared" si="13"/>
        <v>4.391397707711687</v>
      </c>
      <c r="E185" s="165">
        <f t="shared" si="13"/>
        <v>103.0698560304745</v>
      </c>
      <c r="F185" s="165">
        <f t="shared" si="13"/>
        <v>-1.8413480651675123</v>
      </c>
      <c r="G185" s="165">
        <f t="shared" si="13"/>
        <v>-53.927276197747666</v>
      </c>
      <c r="H185" s="165">
        <f t="shared" si="13"/>
        <v>34.719607698646101</v>
      </c>
      <c r="I185" s="165">
        <f t="shared" si="13"/>
        <v>-7.6291049699742484</v>
      </c>
      <c r="J185" s="165">
        <f t="shared" si="13"/>
        <v>-9.161176855430659</v>
      </c>
      <c r="K185" s="165">
        <f t="shared" si="13"/>
        <v>-35.601403424595922</v>
      </c>
      <c r="L185" s="165">
        <f t="shared" si="13"/>
        <v>-7.5489670670599471</v>
      </c>
      <c r="M185" s="165">
        <f t="shared" si="13"/>
        <v>-8.6868278120586542</v>
      </c>
      <c r="N185" s="165">
        <f t="shared" si="13"/>
        <v>-5.4152066444515965</v>
      </c>
      <c r="O185" s="165">
        <f t="shared" si="13"/>
        <v>1.7332787545117716</v>
      </c>
      <c r="P185" s="165">
        <f t="shared" si="13"/>
        <v>-19.233795515706934</v>
      </c>
      <c r="Q185" s="165">
        <f t="shared" si="13"/>
        <v>-6.8564944140179245</v>
      </c>
      <c r="R185" s="165">
        <f t="shared" si="13"/>
        <v>-12.319797975264006</v>
      </c>
      <c r="S185" s="165">
        <f t="shared" si="13"/>
        <v>2.176066987822344</v>
      </c>
      <c r="T185" s="165">
        <f t="shared" ref="T185:U185" si="14">(T163-T137)/T137*100</f>
        <v>-100</v>
      </c>
      <c r="U185" s="165">
        <f t="shared" si="14"/>
        <v>-100</v>
      </c>
    </row>
    <row r="186" spans="1:25" s="221" customFormat="1" ht="18" customHeight="1">
      <c r="T186" s="250"/>
      <c r="U186" s="251"/>
    </row>
    <row r="187" spans="1:25" s="244" customFormat="1" ht="17.25">
      <c r="A187" s="239"/>
      <c r="B187" s="240" t="s">
        <v>166</v>
      </c>
      <c r="C187" s="240" t="s">
        <v>160</v>
      </c>
      <c r="D187" s="239" t="s">
        <v>162</v>
      </c>
      <c r="E187" s="239"/>
      <c r="F187" s="239" t="s">
        <v>163</v>
      </c>
      <c r="G187" s="239"/>
      <c r="H187" s="239"/>
      <c r="I187" s="240" t="s">
        <v>161</v>
      </c>
      <c r="J187" s="239" t="s">
        <v>164</v>
      </c>
      <c r="K187" s="239"/>
      <c r="L187" s="239" t="s">
        <v>165</v>
      </c>
      <c r="M187" s="239" t="s">
        <v>167</v>
      </c>
      <c r="N187" s="241" t="s">
        <v>168</v>
      </c>
      <c r="O187" s="241"/>
      <c r="P187" s="241"/>
      <c r="Q187" s="241"/>
      <c r="R187" s="239"/>
      <c r="S187" s="239"/>
      <c r="T187" s="242"/>
      <c r="U187" s="243"/>
    </row>
    <row r="188" spans="1:25" ht="17.25">
      <c r="A188" s="156" t="s">
        <v>223</v>
      </c>
      <c r="B188" s="157">
        <f>SUM(B176:B182)</f>
        <v>890783.39802315237</v>
      </c>
      <c r="C188" s="157">
        <f t="shared" ref="C188:S188" si="15">SUM(C176:C182)</f>
        <v>252679.13</v>
      </c>
      <c r="D188" s="157">
        <f t="shared" si="15"/>
        <v>159353.48000000001</v>
      </c>
      <c r="E188" s="157">
        <f t="shared" si="15"/>
        <v>6560.41</v>
      </c>
      <c r="F188" s="157">
        <f>SUM(F176:F182)</f>
        <v>93324.65</v>
      </c>
      <c r="G188" s="157">
        <f t="shared" si="15"/>
        <v>33462.04</v>
      </c>
      <c r="H188" s="157">
        <f t="shared" si="15"/>
        <v>59862.61</v>
      </c>
      <c r="I188" s="157">
        <f t="shared" si="15"/>
        <v>638106.50022557983</v>
      </c>
      <c r="J188" s="157">
        <f t="shared" si="15"/>
        <v>98212.434039455751</v>
      </c>
      <c r="K188" s="157">
        <f t="shared" si="15"/>
        <v>28192.431475226411</v>
      </c>
      <c r="L188" s="157">
        <f t="shared" si="15"/>
        <v>539894.06618612399</v>
      </c>
      <c r="M188" s="157">
        <f t="shared" si="15"/>
        <v>329745.93348512705</v>
      </c>
      <c r="N188" s="157">
        <f t="shared" si="15"/>
        <v>210148.13270099697</v>
      </c>
      <c r="O188" s="157">
        <f t="shared" si="15"/>
        <v>257565.83983843966</v>
      </c>
      <c r="P188" s="157">
        <f t="shared" si="15"/>
        <v>34753.479999999996</v>
      </c>
      <c r="Q188" s="157">
        <f t="shared" si="15"/>
        <v>633218.27155846125</v>
      </c>
      <c r="R188" s="157">
        <f t="shared" si="15"/>
        <v>363207.84529286833</v>
      </c>
      <c r="S188" s="157">
        <f t="shared" si="15"/>
        <v>270110.42626559292</v>
      </c>
      <c r="T188" s="157">
        <f t="shared" ref="T188:U188" si="16">SUM(T176:T180)</f>
        <v>32261.136029994068</v>
      </c>
      <c r="U188" s="157">
        <f t="shared" si="16"/>
        <v>0</v>
      </c>
    </row>
    <row r="189" spans="1:25">
      <c r="A189" t="s">
        <v>224</v>
      </c>
      <c r="B189" s="228">
        <f>SUM(B163:B169)</f>
        <v>837890.59161517397</v>
      </c>
      <c r="C189" s="228">
        <f t="shared" ref="C189:S189" si="17">SUM(C163:C169)</f>
        <v>232719.52311692</v>
      </c>
      <c r="D189" s="228">
        <f t="shared" si="17"/>
        <v>138521.50569891999</v>
      </c>
      <c r="E189" s="228">
        <f t="shared" si="17"/>
        <v>11006.77</v>
      </c>
      <c r="F189" s="228">
        <f>SUM(F163:F169)</f>
        <v>94198.017417999989</v>
      </c>
      <c r="G189" s="228">
        <f t="shared" si="17"/>
        <v>41783</v>
      </c>
      <c r="H189" s="228">
        <f t="shared" si="17"/>
        <v>52415.017418000003</v>
      </c>
      <c r="I189" s="228">
        <f t="shared" si="17"/>
        <v>605171.06849825382</v>
      </c>
      <c r="J189" s="228">
        <f t="shared" si="17"/>
        <v>58192.766712059129</v>
      </c>
      <c r="K189" s="228">
        <f t="shared" si="17"/>
        <v>22760.945887407921</v>
      </c>
      <c r="L189" s="228">
        <f t="shared" si="17"/>
        <v>546978.30178619467</v>
      </c>
      <c r="M189" s="228">
        <f t="shared" si="17"/>
        <v>336622.58310929453</v>
      </c>
      <c r="N189" s="228">
        <f t="shared" si="17"/>
        <v>210355.71867690014</v>
      </c>
      <c r="O189" s="228">
        <f t="shared" si="17"/>
        <v>196714.27241097915</v>
      </c>
      <c r="P189" s="228">
        <f t="shared" si="17"/>
        <v>33767.715887407925</v>
      </c>
      <c r="Q189" s="228">
        <f t="shared" si="17"/>
        <v>641176.31920419482</v>
      </c>
      <c r="R189" s="228">
        <f t="shared" si="17"/>
        <v>378405.58310929453</v>
      </c>
      <c r="S189" s="228">
        <f t="shared" si="17"/>
        <v>262770.73609490012</v>
      </c>
      <c r="T189" s="209">
        <f t="shared" ref="T189" si="18">SUM(T137:T148)</f>
        <v>1321.1999999999998</v>
      </c>
      <c r="U189" s="264">
        <f>B189/T162*100</f>
        <v>760557.14147045778</v>
      </c>
    </row>
    <row r="190" spans="1:25">
      <c r="A190" t="s">
        <v>225</v>
      </c>
      <c r="B190" s="143">
        <f>SUM(B150:B156)</f>
        <v>842484.60981772828</v>
      </c>
      <c r="C190" s="143">
        <f t="shared" ref="C190:S190" si="19">SUM(C150:C156)</f>
        <v>260410.23999999999</v>
      </c>
      <c r="D190" s="143">
        <f t="shared" si="19"/>
        <v>193506.12</v>
      </c>
      <c r="E190" s="143">
        <f t="shared" si="19"/>
        <v>6686.02</v>
      </c>
      <c r="F190" s="143">
        <f t="shared" si="19"/>
        <v>66904.12</v>
      </c>
      <c r="G190" s="143">
        <f t="shared" si="19"/>
        <v>16832.2</v>
      </c>
      <c r="H190" s="143">
        <f t="shared" si="19"/>
        <v>50070.92</v>
      </c>
      <c r="I190" s="143">
        <f t="shared" si="19"/>
        <v>582074.55528973253</v>
      </c>
      <c r="J190" s="143">
        <f t="shared" si="19"/>
        <v>46173.675589075552</v>
      </c>
      <c r="K190" s="143">
        <f t="shared" si="19"/>
        <v>25051.760000000002</v>
      </c>
      <c r="L190" s="143">
        <f t="shared" si="19"/>
        <v>535899.87970065698</v>
      </c>
      <c r="M190" s="143">
        <f t="shared" si="19"/>
        <v>342039.74178759969</v>
      </c>
      <c r="N190" s="143">
        <f t="shared" si="19"/>
        <v>193860.13791305732</v>
      </c>
      <c r="O190" s="143">
        <f t="shared" si="19"/>
        <v>239680.79558907554</v>
      </c>
      <c r="P190" s="143">
        <f t="shared" si="19"/>
        <v>31736.78</v>
      </c>
      <c r="Q190" s="143">
        <f t="shared" si="19"/>
        <v>602802.99970065698</v>
      </c>
      <c r="R190" s="143">
        <f t="shared" si="19"/>
        <v>358871.9417875997</v>
      </c>
      <c r="S190" s="143">
        <f t="shared" si="19"/>
        <v>243933.05791305733</v>
      </c>
      <c r="T190" s="210">
        <f t="shared" ref="T190" si="20">SUM(T124:T135)</f>
        <v>1302</v>
      </c>
      <c r="U190" s="143">
        <f>B190/T149*100</f>
        <v>765199.46395797306</v>
      </c>
    </row>
    <row r="191" spans="1:25" hidden="1">
      <c r="A191" t="s">
        <v>202</v>
      </c>
      <c r="B191" s="143">
        <f>SUM(B124:B130)</f>
        <v>458926</v>
      </c>
      <c r="C191" s="143">
        <f t="shared" ref="C191:S191" si="21">SUM(C124:C130)</f>
        <v>172692</v>
      </c>
      <c r="D191" s="143">
        <f t="shared" si="21"/>
        <v>107762</v>
      </c>
      <c r="E191" s="143">
        <f t="shared" si="21"/>
        <v>10668</v>
      </c>
      <c r="F191" s="143">
        <f t="shared" si="21"/>
        <v>64930</v>
      </c>
      <c r="G191" s="143">
        <f t="shared" si="21"/>
        <v>14677</v>
      </c>
      <c r="H191" s="143">
        <f t="shared" si="21"/>
        <v>50253</v>
      </c>
      <c r="I191" s="143">
        <f t="shared" si="21"/>
        <v>286233</v>
      </c>
      <c r="J191" s="143">
        <f t="shared" si="21"/>
        <v>48335</v>
      </c>
      <c r="K191" s="143">
        <f t="shared" si="21"/>
        <v>24478</v>
      </c>
      <c r="L191" s="143">
        <f t="shared" si="21"/>
        <v>237898</v>
      </c>
      <c r="M191" s="143">
        <f t="shared" si="21"/>
        <v>123239</v>
      </c>
      <c r="N191" s="143">
        <f t="shared" si="21"/>
        <v>114657</v>
      </c>
      <c r="O191" s="143">
        <f t="shared" si="21"/>
        <v>156098</v>
      </c>
      <c r="P191" s="143">
        <f t="shared" si="21"/>
        <v>35148</v>
      </c>
      <c r="Q191" s="143">
        <f t="shared" si="21"/>
        <v>302828</v>
      </c>
      <c r="R191" s="143">
        <f t="shared" si="21"/>
        <v>137917</v>
      </c>
      <c r="S191" s="143">
        <f t="shared" si="21"/>
        <v>164911</v>
      </c>
      <c r="T191" s="210"/>
      <c r="U191" s="143"/>
    </row>
    <row r="192" spans="1: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210"/>
      <c r="U192" s="143"/>
    </row>
    <row r="193" spans="1:21">
      <c r="A193" s="177" t="s">
        <v>170</v>
      </c>
      <c r="B193" s="178">
        <f>100*(B188/B189-1)</f>
        <v>6.3126149090680928</v>
      </c>
      <c r="C193" s="178">
        <f>100*(C188/C189-1)</f>
        <v>8.5766791783309806</v>
      </c>
      <c r="D193" s="178">
        <f t="shared" ref="D193:U193" si="22">100*(D188/D189-1)</f>
        <v>15.038801517476163</v>
      </c>
      <c r="E193" s="178">
        <f t="shared" si="22"/>
        <v>-40.396592279115495</v>
      </c>
      <c r="F193" s="178">
        <f t="shared" si="22"/>
        <v>-0.92716114621017587</v>
      </c>
      <c r="G193" s="178">
        <f t="shared" si="22"/>
        <v>-19.914702151592756</v>
      </c>
      <c r="H193" s="178">
        <f t="shared" si="22"/>
        <v>14.208890789078321</v>
      </c>
      <c r="I193" s="178">
        <f t="shared" si="22"/>
        <v>5.4423341500868583</v>
      </c>
      <c r="J193" s="178">
        <f t="shared" si="22"/>
        <v>68.770862065067377</v>
      </c>
      <c r="K193" s="178">
        <f t="shared" si="22"/>
        <v>23.863180443758971</v>
      </c>
      <c r="L193" s="178">
        <f t="shared" si="22"/>
        <v>-1.2951584325989973</v>
      </c>
      <c r="M193" s="178">
        <f t="shared" si="22"/>
        <v>-2.0428366869060466</v>
      </c>
      <c r="N193" s="178">
        <f t="shared" si="22"/>
        <v>-9.8683305216917816E-2</v>
      </c>
      <c r="O193" s="178">
        <f t="shared" si="22"/>
        <v>30.933986986123863</v>
      </c>
      <c r="P193" s="178">
        <f t="shared" si="22"/>
        <v>2.9192501970785267</v>
      </c>
      <c r="Q193" s="178">
        <f t="shared" si="22"/>
        <v>-1.2411636873318699</v>
      </c>
      <c r="R193" s="178">
        <f t="shared" si="22"/>
        <v>-4.0162562326773728</v>
      </c>
      <c r="S193" s="178">
        <f t="shared" si="22"/>
        <v>2.7931916163000947</v>
      </c>
      <c r="T193" s="211">
        <f t="shared" si="22"/>
        <v>2341.8056335145375</v>
      </c>
      <c r="U193" s="178">
        <f t="shared" si="22"/>
        <v>-100</v>
      </c>
    </row>
    <row r="194" spans="1:21">
      <c r="A194" t="s">
        <v>171</v>
      </c>
      <c r="B194" s="176">
        <f>100*(B188/B190-1)</f>
        <v>5.7328985767316931</v>
      </c>
      <c r="C194" s="176">
        <f t="shared" ref="C194:U194" si="23">100*(C188/C190-1)</f>
        <v>-2.9688195057152811</v>
      </c>
      <c r="D194" s="176">
        <f t="shared" si="23"/>
        <v>-17.649384939349709</v>
      </c>
      <c r="E194" s="176">
        <f t="shared" si="23"/>
        <v>-1.878696145090808</v>
      </c>
      <c r="F194" s="176">
        <f t="shared" si="23"/>
        <v>39.490139022828494</v>
      </c>
      <c r="G194" s="176">
        <f t="shared" si="23"/>
        <v>98.797780444623996</v>
      </c>
      <c r="H194" s="176">
        <f t="shared" si="23"/>
        <v>19.555642276994313</v>
      </c>
      <c r="I194" s="176">
        <f t="shared" si="23"/>
        <v>9.6262488072437655</v>
      </c>
      <c r="J194" s="176">
        <f t="shared" si="23"/>
        <v>112.70222217850096</v>
      </c>
      <c r="K194" s="176">
        <f t="shared" si="23"/>
        <v>12.536729855412986</v>
      </c>
      <c r="L194" s="176">
        <f t="shared" si="23"/>
        <v>0.74532326592386955</v>
      </c>
      <c r="M194" s="176">
        <f t="shared" si="23"/>
        <v>-3.5942631222388388</v>
      </c>
      <c r="N194" s="176">
        <f t="shared" si="23"/>
        <v>8.4019308782522941</v>
      </c>
      <c r="O194" s="176">
        <f t="shared" si="23"/>
        <v>7.4620264028276262</v>
      </c>
      <c r="P194" s="176">
        <f t="shared" si="23"/>
        <v>9.5053751514803775</v>
      </c>
      <c r="Q194" s="176">
        <f t="shared" si="23"/>
        <v>5.0456404286156609</v>
      </c>
      <c r="R194" s="176">
        <f t="shared" si="23"/>
        <v>1.2082035401460356</v>
      </c>
      <c r="S194" s="176">
        <f t="shared" si="23"/>
        <v>10.731373835302694</v>
      </c>
      <c r="T194" s="212">
        <f t="shared" si="23"/>
        <v>2377.8138271884845</v>
      </c>
      <c r="U194" s="176">
        <f t="shared" si="23"/>
        <v>-100</v>
      </c>
    </row>
    <row r="195" spans="1:21" hidden="1">
      <c r="A195" t="s">
        <v>203</v>
      </c>
      <c r="B195" s="176">
        <f>100*(B188/B191-1)</f>
        <v>94.101750178275438</v>
      </c>
      <c r="C195" s="176">
        <f t="shared" ref="C195:S195" si="24">100*(C188/C191-1)</f>
        <v>46.317797002756357</v>
      </c>
      <c r="D195" s="176">
        <f t="shared" si="24"/>
        <v>47.875392067704766</v>
      </c>
      <c r="E195" s="176">
        <f t="shared" si="24"/>
        <v>-38.5038432695913</v>
      </c>
      <c r="F195" s="176">
        <f t="shared" si="24"/>
        <v>43.731172031418453</v>
      </c>
      <c r="G195" s="176">
        <f t="shared" si="24"/>
        <v>127.98964366014856</v>
      </c>
      <c r="H195" s="176">
        <f t="shared" si="24"/>
        <v>19.122460350625836</v>
      </c>
      <c r="I195" s="176">
        <f t="shared" si="24"/>
        <v>122.93254105067545</v>
      </c>
      <c r="J195" s="176">
        <f t="shared" si="24"/>
        <v>103.19113280119119</v>
      </c>
      <c r="K195" s="176">
        <f t="shared" si="24"/>
        <v>15.174570942178335</v>
      </c>
      <c r="L195" s="176">
        <f t="shared" si="24"/>
        <v>126.9435078000336</v>
      </c>
      <c r="M195" s="176">
        <f t="shared" si="24"/>
        <v>167.56621969110998</v>
      </c>
      <c r="N195" s="176">
        <f t="shared" si="24"/>
        <v>83.284171660689694</v>
      </c>
      <c r="O195" s="176">
        <f t="shared" si="24"/>
        <v>65.002652076541438</v>
      </c>
      <c r="P195" s="176">
        <f t="shared" si="24"/>
        <v>-1.1224536246728256</v>
      </c>
      <c r="Q195" s="176">
        <f t="shared" si="24"/>
        <v>109.10162585971617</v>
      </c>
      <c r="R195" s="176">
        <f t="shared" si="24"/>
        <v>163.3524839525717</v>
      </c>
      <c r="S195" s="176">
        <f t="shared" si="24"/>
        <v>63.791636862060706</v>
      </c>
      <c r="U195" s="202" t="s">
        <v>180</v>
      </c>
    </row>
    <row r="196" spans="1:21" s="195" customFormat="1" hidden="1">
      <c r="A196" s="195" t="s">
        <v>179</v>
      </c>
      <c r="T196" s="213"/>
      <c r="U196" s="196"/>
    </row>
    <row r="197" spans="1:21" hidden="1">
      <c r="A197" s="195" t="s">
        <v>190</v>
      </c>
      <c r="B197" s="221" t="e">
        <f>B188/#REF!-1</f>
        <v>#REF!</v>
      </c>
      <c r="C197" s="221" t="e">
        <f>C188/#REF!-1</f>
        <v>#REF!</v>
      </c>
      <c r="D197" s="221" t="e">
        <f>D188/#REF!-1</f>
        <v>#REF!</v>
      </c>
      <c r="E197" s="221" t="e">
        <f>E188/#REF!-1</f>
        <v>#REF!</v>
      </c>
      <c r="F197" s="221" t="e">
        <f>F188/#REF!-1</f>
        <v>#REF!</v>
      </c>
      <c r="G197" s="221" t="e">
        <f>G188/#REF!-1</f>
        <v>#REF!</v>
      </c>
      <c r="H197" s="221" t="e">
        <f>H188/#REF!-1</f>
        <v>#REF!</v>
      </c>
      <c r="I197" s="221" t="e">
        <f>I188/#REF!-1</f>
        <v>#REF!</v>
      </c>
      <c r="J197" s="221" t="e">
        <f>J188/#REF!-1</f>
        <v>#REF!</v>
      </c>
      <c r="K197" s="221" t="e">
        <f>K188/#REF!-1</f>
        <v>#REF!</v>
      </c>
      <c r="L197" s="221" t="e">
        <f>L188/#REF!-1</f>
        <v>#REF!</v>
      </c>
      <c r="M197" s="221" t="e">
        <f>M188/#REF!-1</f>
        <v>#REF!</v>
      </c>
      <c r="N197" s="221" t="e">
        <f>N188/#REF!-1</f>
        <v>#REF!</v>
      </c>
      <c r="O197" s="221" t="e">
        <f>O188/#REF!-1</f>
        <v>#REF!</v>
      </c>
      <c r="P197" s="221" t="e">
        <f>P188/#REF!-1</f>
        <v>#REF!</v>
      </c>
      <c r="Q197" s="221" t="e">
        <f>Q188/#REF!-1</f>
        <v>#REF!</v>
      </c>
      <c r="R197" s="221" t="e">
        <f>R188/#REF!-1</f>
        <v>#REF!</v>
      </c>
      <c r="S197" s="221" t="e">
        <f>S188/#REF!-1</f>
        <v>#REF!</v>
      </c>
    </row>
    <row r="198" spans="1:21" hidden="1">
      <c r="A198" s="195" t="s">
        <v>191</v>
      </c>
      <c r="B198" s="221" t="e">
        <f>B188/#REF!-1</f>
        <v>#REF!</v>
      </c>
      <c r="C198" s="221" t="e">
        <f>C188/#REF!-1</f>
        <v>#REF!</v>
      </c>
      <c r="D198" s="221" t="e">
        <f>D188/#REF!-1</f>
        <v>#REF!</v>
      </c>
      <c r="E198" s="221" t="e">
        <f>E188/#REF!-1</f>
        <v>#REF!</v>
      </c>
      <c r="F198" s="221" t="e">
        <f>F188/#REF!-1</f>
        <v>#REF!</v>
      </c>
      <c r="G198" s="221" t="e">
        <f>G188/#REF!-1</f>
        <v>#REF!</v>
      </c>
      <c r="H198" s="221" t="e">
        <f>H188/#REF!-1</f>
        <v>#REF!</v>
      </c>
      <c r="I198" s="221" t="e">
        <f>I188/#REF!-1</f>
        <v>#REF!</v>
      </c>
      <c r="J198" s="221" t="e">
        <f>J188/#REF!-1</f>
        <v>#REF!</v>
      </c>
      <c r="K198" s="221" t="e">
        <f>K188/#REF!-1</f>
        <v>#REF!</v>
      </c>
      <c r="L198" s="221" t="e">
        <f>L188/#REF!-1</f>
        <v>#REF!</v>
      </c>
      <c r="M198" s="221" t="e">
        <f>M188/#REF!-1</f>
        <v>#REF!</v>
      </c>
      <c r="N198" s="221" t="e">
        <f>N188/#REF!-1</f>
        <v>#REF!</v>
      </c>
      <c r="O198" s="221" t="e">
        <f>O188/#REF!-1</f>
        <v>#REF!</v>
      </c>
      <c r="P198" s="221" t="e">
        <f>P188/#REF!-1</f>
        <v>#REF!</v>
      </c>
      <c r="Q198" s="221" t="e">
        <f>Q188/#REF!-1</f>
        <v>#REF!</v>
      </c>
      <c r="R198" s="221" t="e">
        <f>R188/#REF!-1</f>
        <v>#REF!</v>
      </c>
      <c r="S198" s="221" t="e">
        <f>S188/#REF!-1</f>
        <v>#REF!</v>
      </c>
    </row>
    <row r="199" spans="1:21" hidden="1">
      <c r="A199" s="195" t="s">
        <v>192</v>
      </c>
      <c r="B199" s="221" t="e">
        <f>B188/#REF!-1</f>
        <v>#REF!</v>
      </c>
      <c r="C199" s="221" t="e">
        <f>C188/#REF!-1</f>
        <v>#REF!</v>
      </c>
      <c r="D199" s="221" t="e">
        <f>D188/#REF!-1</f>
        <v>#REF!</v>
      </c>
      <c r="E199" s="221" t="e">
        <f>E188/#REF!-1</f>
        <v>#REF!</v>
      </c>
      <c r="F199" s="221" t="e">
        <f>F188/#REF!-1</f>
        <v>#REF!</v>
      </c>
      <c r="G199" s="221" t="e">
        <f>G188/#REF!-1</f>
        <v>#REF!</v>
      </c>
      <c r="H199" s="221" t="e">
        <f>H188/#REF!-1</f>
        <v>#REF!</v>
      </c>
      <c r="I199" s="221" t="e">
        <f>I188/#REF!-1</f>
        <v>#REF!</v>
      </c>
      <c r="J199" s="221" t="e">
        <f>J188/#REF!-1</f>
        <v>#REF!</v>
      </c>
      <c r="K199" s="221" t="e">
        <f>K188/#REF!-1</f>
        <v>#REF!</v>
      </c>
      <c r="L199" s="221" t="e">
        <f>L188/#REF!-1</f>
        <v>#REF!</v>
      </c>
      <c r="M199" s="221" t="e">
        <f>M188/#REF!-1</f>
        <v>#REF!</v>
      </c>
      <c r="N199" s="221" t="e">
        <f>N188/#REF!-1</f>
        <v>#REF!</v>
      </c>
      <c r="O199" s="221" t="e">
        <f>O188/#REF!-1</f>
        <v>#REF!</v>
      </c>
      <c r="P199" s="221" t="e">
        <f>P188/#REF!-1</f>
        <v>#REF!</v>
      </c>
      <c r="Q199" s="221" t="e">
        <f>Q188/#REF!-1</f>
        <v>#REF!</v>
      </c>
      <c r="R199" s="221" t="e">
        <f>R188/#REF!-1</f>
        <v>#REF!</v>
      </c>
      <c r="S199" s="221" t="e">
        <f>S188/#REF!-1</f>
        <v>#REF!</v>
      </c>
    </row>
    <row r="200" spans="1:21" hidden="1">
      <c r="A200" s="195" t="s">
        <v>193</v>
      </c>
      <c r="B200" s="221" t="e">
        <f>B188/#REF!-1</f>
        <v>#REF!</v>
      </c>
      <c r="C200" s="221" t="e">
        <f>C188/#REF!-1</f>
        <v>#REF!</v>
      </c>
      <c r="D200" s="221" t="e">
        <f>D188/#REF!-1</f>
        <v>#REF!</v>
      </c>
      <c r="E200" s="221" t="e">
        <f>E188/#REF!-1</f>
        <v>#REF!</v>
      </c>
      <c r="F200" s="221" t="e">
        <f>F188/#REF!-1</f>
        <v>#REF!</v>
      </c>
      <c r="G200" s="221" t="e">
        <f>G188/#REF!-1</f>
        <v>#REF!</v>
      </c>
      <c r="H200" s="221" t="e">
        <f>H188/#REF!-1</f>
        <v>#REF!</v>
      </c>
      <c r="I200" s="221" t="e">
        <f>I188/#REF!-1</f>
        <v>#REF!</v>
      </c>
      <c r="J200" s="221" t="e">
        <f>J188/#REF!-1</f>
        <v>#REF!</v>
      </c>
      <c r="K200" s="221" t="e">
        <f>K188/#REF!-1</f>
        <v>#REF!</v>
      </c>
      <c r="L200" s="221" t="e">
        <f>L188/#REF!-1</f>
        <v>#REF!</v>
      </c>
      <c r="M200" s="221" t="e">
        <f>M188/#REF!-1</f>
        <v>#REF!</v>
      </c>
      <c r="N200" s="221" t="e">
        <f>N188/#REF!-1</f>
        <v>#REF!</v>
      </c>
      <c r="O200" s="221" t="e">
        <f>O188/#REF!-1</f>
        <v>#REF!</v>
      </c>
      <c r="P200" s="221" t="e">
        <f>P188/#REF!-1</f>
        <v>#REF!</v>
      </c>
      <c r="Q200" s="221" t="e">
        <f>Q188/#REF!-1</f>
        <v>#REF!</v>
      </c>
      <c r="R200" s="221" t="e">
        <f>R188/#REF!-1</f>
        <v>#REF!</v>
      </c>
      <c r="S200" s="221" t="e">
        <f>S188/#REF!-1</f>
        <v>#REF!</v>
      </c>
    </row>
    <row r="201" spans="1:21" hidden="1">
      <c r="A201" s="195" t="s">
        <v>194</v>
      </c>
      <c r="B201" s="221" t="e">
        <f>B188/#REF!-1</f>
        <v>#REF!</v>
      </c>
      <c r="C201" s="221" t="e">
        <f>C188/#REF!-1</f>
        <v>#REF!</v>
      </c>
      <c r="D201" s="221" t="e">
        <f>D188/#REF!-1</f>
        <v>#REF!</v>
      </c>
      <c r="E201" s="221" t="e">
        <f>E188/#REF!-1</f>
        <v>#REF!</v>
      </c>
      <c r="F201" s="221" t="e">
        <f>F188/#REF!-1</f>
        <v>#REF!</v>
      </c>
      <c r="G201" s="221" t="e">
        <f>G188/#REF!-1</f>
        <v>#REF!</v>
      </c>
      <c r="H201" s="221" t="e">
        <f>H188/#REF!-1</f>
        <v>#REF!</v>
      </c>
      <c r="I201" s="221" t="e">
        <f>I188/#REF!-1</f>
        <v>#REF!</v>
      </c>
      <c r="J201" s="221" t="e">
        <f>J188/#REF!-1</f>
        <v>#REF!</v>
      </c>
      <c r="K201" s="221" t="e">
        <f>K188/#REF!-1</f>
        <v>#REF!</v>
      </c>
      <c r="L201" s="221" t="e">
        <f>L188/#REF!-1</f>
        <v>#REF!</v>
      </c>
      <c r="M201" s="221" t="e">
        <f>M188/#REF!-1</f>
        <v>#REF!</v>
      </c>
      <c r="N201" s="221" t="e">
        <f>N188/#REF!-1</f>
        <v>#REF!</v>
      </c>
      <c r="O201" s="221" t="e">
        <f>O188/#REF!-1</f>
        <v>#REF!</v>
      </c>
      <c r="P201" s="221" t="e">
        <f>P188/#REF!-1</f>
        <v>#REF!</v>
      </c>
      <c r="Q201" s="221" t="e">
        <f>Q188/#REF!-1</f>
        <v>#REF!</v>
      </c>
      <c r="R201" s="221" t="e">
        <f>R188/#REF!-1</f>
        <v>#REF!</v>
      </c>
      <c r="S201" s="221" t="e">
        <f>S188/#REF!-1</f>
        <v>#REF!</v>
      </c>
    </row>
    <row r="202" spans="1:21" hidden="1">
      <c r="A202" s="195" t="s">
        <v>195</v>
      </c>
      <c r="B202" s="221" t="e">
        <f>B188/#REF!-1</f>
        <v>#REF!</v>
      </c>
      <c r="C202" s="221" t="e">
        <f>C188/#REF!-1</f>
        <v>#REF!</v>
      </c>
      <c r="D202" s="221" t="e">
        <f>D188/#REF!-1</f>
        <v>#REF!</v>
      </c>
      <c r="E202" s="221" t="e">
        <f>E188/#REF!-1</f>
        <v>#REF!</v>
      </c>
      <c r="F202" s="221" t="e">
        <f>F188/#REF!-1</f>
        <v>#REF!</v>
      </c>
      <c r="G202" s="221" t="e">
        <f>G188/#REF!-1</f>
        <v>#REF!</v>
      </c>
      <c r="H202" s="221" t="e">
        <f>H188/#REF!-1</f>
        <v>#REF!</v>
      </c>
      <c r="I202" s="221" t="e">
        <f>I188/#REF!-1</f>
        <v>#REF!</v>
      </c>
      <c r="J202" s="221" t="e">
        <f>J188/#REF!-1</f>
        <v>#REF!</v>
      </c>
      <c r="K202" s="221" t="e">
        <f>K188/#REF!-1</f>
        <v>#REF!</v>
      </c>
      <c r="L202" s="221" t="e">
        <f>L188/#REF!-1</f>
        <v>#REF!</v>
      </c>
      <c r="M202" s="221" t="e">
        <f>M188/#REF!-1</f>
        <v>#REF!</v>
      </c>
      <c r="N202" s="221" t="e">
        <f>N188/#REF!-1</f>
        <v>#REF!</v>
      </c>
      <c r="O202" s="221" t="e">
        <f>O188/#REF!-1</f>
        <v>#REF!</v>
      </c>
      <c r="P202" s="221" t="e">
        <f>P188/#REF!-1</f>
        <v>#REF!</v>
      </c>
      <c r="Q202" s="221" t="e">
        <f>Q188/#REF!-1</f>
        <v>#REF!</v>
      </c>
      <c r="R202" s="221" t="e">
        <f>R188/#REF!-1</f>
        <v>#REF!</v>
      </c>
      <c r="S202" s="221" t="e">
        <f>S188/#REF!-1</f>
        <v>#REF!</v>
      </c>
    </row>
    <row r="203" spans="1:21" hidden="1">
      <c r="A203" s="195" t="s">
        <v>196</v>
      </c>
      <c r="B203" s="221" t="e">
        <f>B188/#REF!-1</f>
        <v>#REF!</v>
      </c>
      <c r="C203" s="221" t="e">
        <f>C188/#REF!-1</f>
        <v>#REF!</v>
      </c>
      <c r="D203" s="221" t="e">
        <f>D188/#REF!-1</f>
        <v>#REF!</v>
      </c>
      <c r="E203" s="221" t="e">
        <f>E188/#REF!-1</f>
        <v>#REF!</v>
      </c>
      <c r="F203" s="221" t="e">
        <f>F188/#REF!-1</f>
        <v>#REF!</v>
      </c>
      <c r="G203" s="221" t="e">
        <f>G188/#REF!-1</f>
        <v>#REF!</v>
      </c>
      <c r="H203" s="221" t="e">
        <f>H188/#REF!-1</f>
        <v>#REF!</v>
      </c>
      <c r="I203" s="221" t="e">
        <f>I188/#REF!-1</f>
        <v>#REF!</v>
      </c>
      <c r="J203" s="221" t="e">
        <f>J188/#REF!-1</f>
        <v>#REF!</v>
      </c>
      <c r="K203" s="221" t="e">
        <f>K188/#REF!-1</f>
        <v>#REF!</v>
      </c>
      <c r="L203" s="221" t="e">
        <f>L188/#REF!-1</f>
        <v>#REF!</v>
      </c>
      <c r="M203" s="221" t="e">
        <f>M188/#REF!-1</f>
        <v>#REF!</v>
      </c>
      <c r="N203" s="221" t="e">
        <f>N188/#REF!-1</f>
        <v>#REF!</v>
      </c>
      <c r="O203" s="221" t="e">
        <f>O188/#REF!-1</f>
        <v>#REF!</v>
      </c>
      <c r="P203" s="221" t="e">
        <f>P188/#REF!-1</f>
        <v>#REF!</v>
      </c>
      <c r="Q203" s="221" t="e">
        <f>Q188/#REF!-1</f>
        <v>#REF!</v>
      </c>
      <c r="R203" s="221" t="e">
        <f>R188/#REF!-1</f>
        <v>#REF!</v>
      </c>
      <c r="S203" s="221" t="e">
        <f>S188/#REF!-1</f>
        <v>#REF!</v>
      </c>
    </row>
    <row r="204" spans="1:21" hidden="1">
      <c r="A204" s="195" t="s">
        <v>197</v>
      </c>
      <c r="B204" s="221" t="e">
        <f>B188/#REF!-1</f>
        <v>#REF!</v>
      </c>
      <c r="C204" s="221" t="e">
        <f>C188/#REF!-1</f>
        <v>#REF!</v>
      </c>
      <c r="D204" s="221" t="e">
        <f>D188/#REF!-1</f>
        <v>#REF!</v>
      </c>
      <c r="E204" s="221" t="e">
        <f>E188/#REF!-1</f>
        <v>#REF!</v>
      </c>
      <c r="F204" s="221" t="e">
        <f>F188/#REF!-1</f>
        <v>#REF!</v>
      </c>
      <c r="G204" s="221" t="e">
        <f>G188/#REF!-1</f>
        <v>#REF!</v>
      </c>
      <c r="H204" s="221" t="e">
        <f>H188/#REF!-1</f>
        <v>#REF!</v>
      </c>
      <c r="I204" s="221" t="e">
        <f>I188/#REF!-1</f>
        <v>#REF!</v>
      </c>
      <c r="J204" s="221" t="e">
        <f>J188/#REF!-1</f>
        <v>#REF!</v>
      </c>
      <c r="K204" s="221" t="e">
        <f>K188/#REF!-1</f>
        <v>#REF!</v>
      </c>
      <c r="L204" s="221" t="e">
        <f>L188/#REF!-1</f>
        <v>#REF!</v>
      </c>
      <c r="M204" s="221" t="e">
        <f>M188/#REF!-1</f>
        <v>#REF!</v>
      </c>
      <c r="N204" s="221" t="e">
        <f>N188/#REF!-1</f>
        <v>#REF!</v>
      </c>
      <c r="O204" s="221" t="e">
        <f>O188/#REF!-1</f>
        <v>#REF!</v>
      </c>
      <c r="P204" s="221" t="e">
        <f>P188/#REF!-1</f>
        <v>#REF!</v>
      </c>
      <c r="Q204" s="221" t="e">
        <f>Q188/#REF!-1</f>
        <v>#REF!</v>
      </c>
      <c r="R204" s="221" t="e">
        <f>R188/#REF!-1</f>
        <v>#REF!</v>
      </c>
      <c r="S204" s="221" t="e">
        <f>S188/#REF!-1</f>
        <v>#REF!</v>
      </c>
    </row>
    <row r="205" spans="1:21" hidden="1">
      <c r="A205" s="195" t="s">
        <v>198</v>
      </c>
      <c r="B205" s="221" t="e">
        <f>B188/#REF!-1</f>
        <v>#REF!</v>
      </c>
      <c r="C205" s="221" t="e">
        <f>C188/#REF!-1</f>
        <v>#REF!</v>
      </c>
      <c r="D205" s="221" t="e">
        <f>D188/#REF!-1</f>
        <v>#REF!</v>
      </c>
      <c r="E205" s="221" t="e">
        <f>E188/#REF!-1</f>
        <v>#REF!</v>
      </c>
      <c r="F205" s="221" t="e">
        <f>F188/#REF!-1</f>
        <v>#REF!</v>
      </c>
      <c r="G205" s="221" t="e">
        <f>G188/#REF!-1</f>
        <v>#REF!</v>
      </c>
      <c r="H205" s="221" t="e">
        <f>H188/#REF!-1</f>
        <v>#REF!</v>
      </c>
      <c r="I205" s="221" t="e">
        <f>I188/#REF!-1</f>
        <v>#REF!</v>
      </c>
      <c r="J205" s="221" t="e">
        <f>J188/#REF!-1</f>
        <v>#REF!</v>
      </c>
      <c r="K205" s="221" t="e">
        <f>K188/#REF!-1</f>
        <v>#REF!</v>
      </c>
      <c r="L205" s="221" t="e">
        <f>L188/#REF!-1</f>
        <v>#REF!</v>
      </c>
      <c r="M205" s="221" t="e">
        <f>M188/#REF!-1</f>
        <v>#REF!</v>
      </c>
      <c r="N205" s="221" t="e">
        <f>N188/#REF!-1</f>
        <v>#REF!</v>
      </c>
      <c r="O205" s="221" t="e">
        <f>O188/#REF!-1</f>
        <v>#REF!</v>
      </c>
      <c r="P205" s="221" t="e">
        <f>P188/#REF!-1</f>
        <v>#REF!</v>
      </c>
      <c r="Q205" s="221" t="e">
        <f>Q188/#REF!-1</f>
        <v>#REF!</v>
      </c>
      <c r="R205" s="221" t="e">
        <f>R188/#REF!-1</f>
        <v>#REF!</v>
      </c>
      <c r="S205" s="221" t="e">
        <f>S188/#REF!-1</f>
        <v>#REF!</v>
      </c>
    </row>
    <row r="206" spans="1:21" hidden="1">
      <c r="F206" s="247"/>
    </row>
    <row r="207" spans="1:21" hidden="1">
      <c r="A207" s="233" t="s">
        <v>199</v>
      </c>
      <c r="B207" s="237">
        <f t="shared" ref="B207:S207" si="25">AVERAGE(B189:B191)</f>
        <v>713100.40047763416</v>
      </c>
      <c r="C207" s="237">
        <f t="shared" si="25"/>
        <v>221940.58770564001</v>
      </c>
      <c r="D207" s="245">
        <f t="shared" si="25"/>
        <v>146596.54189964</v>
      </c>
      <c r="E207" s="248">
        <f t="shared" si="25"/>
        <v>9453.5966666666664</v>
      </c>
      <c r="F207" s="245">
        <f t="shared" si="25"/>
        <v>75344.045805999995</v>
      </c>
      <c r="G207" s="248">
        <f t="shared" si="25"/>
        <v>24430.733333333334</v>
      </c>
      <c r="H207" s="248">
        <f t="shared" si="25"/>
        <v>50912.979139333336</v>
      </c>
      <c r="I207" s="237">
        <f t="shared" si="25"/>
        <v>491159.5412626621</v>
      </c>
      <c r="J207" s="245">
        <f t="shared" si="25"/>
        <v>50900.480767044901</v>
      </c>
      <c r="K207" s="248">
        <f t="shared" si="25"/>
        <v>24096.901962469306</v>
      </c>
      <c r="L207" s="245">
        <f t="shared" si="25"/>
        <v>440258.72716228385</v>
      </c>
      <c r="M207" s="248">
        <f t="shared" si="25"/>
        <v>267300.44163229805</v>
      </c>
      <c r="N207" s="248">
        <f t="shared" si="25"/>
        <v>172957.61886331916</v>
      </c>
      <c r="O207" s="237">
        <f t="shared" si="25"/>
        <v>197497.68933335156</v>
      </c>
      <c r="P207" s="234">
        <f t="shared" si="25"/>
        <v>33550.831962469303</v>
      </c>
      <c r="Q207" s="237">
        <f t="shared" si="25"/>
        <v>515602.4396349506</v>
      </c>
      <c r="R207" s="234">
        <f t="shared" si="25"/>
        <v>291731.50829896476</v>
      </c>
      <c r="S207" s="234">
        <f t="shared" si="25"/>
        <v>223871.59800265249</v>
      </c>
    </row>
    <row r="208" spans="1:21" hidden="1">
      <c r="A208" s="235" t="s">
        <v>200</v>
      </c>
      <c r="B208" s="238">
        <f t="shared" ref="B208:S208" si="26">B188/B207-1</f>
        <v>0.24916967852844607</v>
      </c>
      <c r="C208" s="238">
        <f t="shared" si="26"/>
        <v>0.13849896772882553</v>
      </c>
      <c r="D208" s="246">
        <f t="shared" si="26"/>
        <v>8.7020730059876872E-2</v>
      </c>
      <c r="E208" s="249">
        <f t="shared" si="26"/>
        <v>-0.30604084018816113</v>
      </c>
      <c r="F208" s="246">
        <f t="shared" si="26"/>
        <v>0.23864665086206616</v>
      </c>
      <c r="G208" s="249">
        <f t="shared" si="26"/>
        <v>0.36966989666021766</v>
      </c>
      <c r="H208" s="249">
        <f t="shared" si="26"/>
        <v>0.1757828948915805</v>
      </c>
      <c r="I208" s="238">
        <f t="shared" si="26"/>
        <v>0.29918376131948854</v>
      </c>
      <c r="J208" s="246">
        <f t="shared" si="26"/>
        <v>0.92949914341560769</v>
      </c>
      <c r="K208" s="249">
        <f t="shared" si="26"/>
        <v>0.16996083227361969</v>
      </c>
      <c r="L208" s="246">
        <f t="shared" si="26"/>
        <v>0.22631087784686565</v>
      </c>
      <c r="M208" s="249">
        <f t="shared" si="26"/>
        <v>0.23361537104652386</v>
      </c>
      <c r="N208" s="249">
        <f t="shared" si="26"/>
        <v>0.21502674517661946</v>
      </c>
      <c r="O208" s="238">
        <f t="shared" si="26"/>
        <v>0.30414609258390124</v>
      </c>
      <c r="P208" s="236">
        <f t="shared" si="26"/>
        <v>3.5845550383847513E-2</v>
      </c>
      <c r="Q208" s="238">
        <f t="shared" si="26"/>
        <v>0.22811341235464933</v>
      </c>
      <c r="R208" s="236">
        <f t="shared" si="26"/>
        <v>0.24500725825149816</v>
      </c>
      <c r="S208" s="236">
        <f t="shared" si="26"/>
        <v>0.20654173497431594</v>
      </c>
    </row>
    <row r="209" spans="2:27" hidden="1"/>
    <row r="210" spans="2:27" hidden="1"/>
    <row r="211" spans="2:27" hidden="1"/>
    <row r="212" spans="2:27" hidden="1"/>
    <row r="214" spans="2:27">
      <c r="B214" s="270"/>
      <c r="C214" s="270"/>
      <c r="I214" s="270"/>
    </row>
    <row r="215" spans="2:27">
      <c r="B215" s="263" t="s">
        <v>222</v>
      </c>
      <c r="D215" t="s">
        <v>213</v>
      </c>
      <c r="E215" t="s">
        <v>214</v>
      </c>
      <c r="F215" t="s">
        <v>0</v>
      </c>
      <c r="G215" t="s">
        <v>215</v>
      </c>
      <c r="H215" t="s">
        <v>216</v>
      </c>
      <c r="L215" s="252"/>
      <c r="Q215" s="221"/>
    </row>
    <row r="216" spans="2:27">
      <c r="B216" s="260" t="s">
        <v>1</v>
      </c>
      <c r="C216" t="s">
        <v>217</v>
      </c>
      <c r="D216" s="271">
        <v>836765</v>
      </c>
      <c r="E216" s="271">
        <v>1807874</v>
      </c>
      <c r="F216" s="271">
        <v>2644639</v>
      </c>
      <c r="G216" s="277">
        <v>26446.39</v>
      </c>
      <c r="H216">
        <v>0.68359953853815214</v>
      </c>
      <c r="J216" s="271">
        <v>37084.93</v>
      </c>
      <c r="K216" s="271">
        <v>25813.83</v>
      </c>
      <c r="L216" s="271">
        <v>513.16</v>
      </c>
      <c r="M216" s="271">
        <v>10757.94</v>
      </c>
      <c r="N216" s="271">
        <v>3530.14</v>
      </c>
      <c r="O216" s="271">
        <v>7227.8</v>
      </c>
      <c r="P216" s="271">
        <v>78440.302202427396</v>
      </c>
      <c r="Q216" s="271">
        <v>10007.043131851589</v>
      </c>
      <c r="R216" s="271">
        <v>2629.531475226413</v>
      </c>
      <c r="S216" s="271">
        <v>65806.139070575809</v>
      </c>
      <c r="T216" s="271">
        <v>40772.803040581734</v>
      </c>
      <c r="U216" s="271">
        <v>25033.336029994069</v>
      </c>
      <c r="V216" s="271">
        <v>115525.23220242739</v>
      </c>
      <c r="W216" s="271">
        <v>35820.873131851593</v>
      </c>
      <c r="X216" s="271">
        <v>3142.6914752264129</v>
      </c>
      <c r="Y216" s="271">
        <v>76564.079070575812</v>
      </c>
      <c r="Z216" s="271">
        <v>44302.94304058174</v>
      </c>
      <c r="AA216" s="271">
        <v>32261.136029994068</v>
      </c>
    </row>
    <row r="217" spans="2:27">
      <c r="C217" t="s">
        <v>3</v>
      </c>
      <c r="D217" s="271">
        <v>420510</v>
      </c>
      <c r="E217" s="271">
        <v>1226602</v>
      </c>
      <c r="F217" s="271">
        <v>1647112</v>
      </c>
      <c r="G217" s="277">
        <v>16471.12</v>
      </c>
      <c r="H217">
        <v>0.74469859973092301</v>
      </c>
    </row>
    <row r="218" spans="2:27">
      <c r="C218" t="s">
        <v>218</v>
      </c>
      <c r="D218" s="271">
        <v>519</v>
      </c>
      <c r="E218" s="271">
        <v>71993</v>
      </c>
      <c r="F218" s="271">
        <v>72512</v>
      </c>
      <c r="G218" s="277">
        <v>725.12</v>
      </c>
      <c r="H218">
        <v>0.99284256398940862</v>
      </c>
      <c r="K218">
        <v>11552523.220242739</v>
      </c>
      <c r="L218">
        <v>3582087.3131851591</v>
      </c>
      <c r="M218">
        <v>314269.14752264129</v>
      </c>
      <c r="N218">
        <v>7656407.9070575805</v>
      </c>
      <c r="O218">
        <v>4430294.3040581737</v>
      </c>
      <c r="P218">
        <v>3226113.6029994069</v>
      </c>
    </row>
    <row r="219" spans="2:27">
      <c r="C219" t="s">
        <v>4</v>
      </c>
      <c r="D219" s="271">
        <v>416255</v>
      </c>
      <c r="E219" s="271">
        <v>581272</v>
      </c>
      <c r="F219" s="271">
        <v>997527</v>
      </c>
      <c r="G219" s="277">
        <v>9975.27</v>
      </c>
      <c r="H219">
        <v>0.58271304937109469</v>
      </c>
    </row>
    <row r="220" spans="2:27">
      <c r="C220" t="s">
        <v>219</v>
      </c>
      <c r="D220" s="271">
        <v>11408</v>
      </c>
      <c r="E220" s="271">
        <v>181721</v>
      </c>
      <c r="F220" s="271">
        <v>193129</v>
      </c>
      <c r="G220" s="277">
        <v>1931.29</v>
      </c>
      <c r="H220">
        <v>0.94093067328055346</v>
      </c>
      <c r="J220">
        <v>100</v>
      </c>
    </row>
    <row r="221" spans="2:27">
      <c r="C221" t="s">
        <v>220</v>
      </c>
      <c r="D221" s="271">
        <v>404847</v>
      </c>
      <c r="E221" s="271">
        <v>399551</v>
      </c>
      <c r="F221" s="271">
        <v>804398</v>
      </c>
      <c r="G221" s="277">
        <v>8043.98</v>
      </c>
      <c r="H221">
        <v>0.49670809723544812</v>
      </c>
    </row>
    <row r="222" spans="2:27">
      <c r="B222" t="s">
        <v>2</v>
      </c>
      <c r="C222" t="s">
        <v>217</v>
      </c>
      <c r="D222" s="271">
        <v>666340.59905647626</v>
      </c>
      <c r="E222" s="271">
        <v>6487522</v>
      </c>
      <c r="F222" s="271">
        <v>7153862.5990564767</v>
      </c>
      <c r="G222" s="277">
        <v>71538.62599056476</v>
      </c>
      <c r="H222">
        <v>0.90685582930480657</v>
      </c>
    </row>
    <row r="223" spans="2:27">
      <c r="C223" t="s">
        <v>3</v>
      </c>
      <c r="D223" s="271">
        <v>51058.576684122549</v>
      </c>
      <c r="E223" s="271">
        <v>298610</v>
      </c>
      <c r="F223" s="271">
        <v>349668.57668412256</v>
      </c>
      <c r="G223" s="277">
        <v>3496.6857668412254</v>
      </c>
      <c r="H223">
        <v>0.85398008260191205</v>
      </c>
    </row>
    <row r="224" spans="2:27">
      <c r="C224" t="s">
        <v>218</v>
      </c>
      <c r="D224" s="271">
        <v>0</v>
      </c>
      <c r="E224" s="271">
        <v>171831</v>
      </c>
      <c r="F224" s="271">
        <v>171831</v>
      </c>
      <c r="G224" s="277">
        <v>1718.31</v>
      </c>
      <c r="H224">
        <v>1</v>
      </c>
    </row>
    <row r="225" spans="2:26">
      <c r="C225" t="s">
        <v>4</v>
      </c>
      <c r="D225" s="271">
        <v>615282.02237235371</v>
      </c>
      <c r="E225" s="271">
        <v>6188912</v>
      </c>
      <c r="F225" s="271">
        <v>6804194.0223723538</v>
      </c>
      <c r="G225" s="277">
        <v>68041.940223723534</v>
      </c>
      <c r="H225">
        <v>0.90957312205541296</v>
      </c>
      <c r="I225" s="271">
        <v>37084.93</v>
      </c>
      <c r="J225" s="271">
        <v>26326.99</v>
      </c>
      <c r="K225" s="271">
        <v>513.16</v>
      </c>
      <c r="L225" s="271">
        <v>10757.94</v>
      </c>
      <c r="M225" s="271">
        <v>3530.14</v>
      </c>
      <c r="N225" s="271">
        <v>7227.8</v>
      </c>
      <c r="O225" s="271">
        <v>78440.302202427396</v>
      </c>
      <c r="P225" s="271">
        <v>12634.163131851592</v>
      </c>
      <c r="Q225" s="271">
        <v>2629.531475226413</v>
      </c>
      <c r="R225" s="271">
        <v>65806.139070575809</v>
      </c>
      <c r="S225" s="271">
        <v>40772.803040581734</v>
      </c>
      <c r="T225" s="271">
        <v>25033.336029994069</v>
      </c>
      <c r="U225" s="271">
        <v>115525.23220242739</v>
      </c>
      <c r="V225" s="271">
        <v>38961.153131851592</v>
      </c>
      <c r="W225" s="271">
        <v>3142.6914752264129</v>
      </c>
      <c r="X225" s="271">
        <v>76564.079070575812</v>
      </c>
      <c r="Y225" s="271">
        <v>44302.94304058174</v>
      </c>
      <c r="Z225" s="271">
        <v>32261.136029994068</v>
      </c>
    </row>
    <row r="226" spans="2:26">
      <c r="C226" t="s">
        <v>219</v>
      </c>
      <c r="D226" s="271">
        <v>153722.72321348081</v>
      </c>
      <c r="E226" s="271">
        <v>4229375</v>
      </c>
      <c r="F226" s="271">
        <v>4383097.7232134808</v>
      </c>
      <c r="G226" s="277">
        <v>43830.977232134806</v>
      </c>
      <c r="H226">
        <v>0.96492829206172059</v>
      </c>
    </row>
    <row r="227" spans="2:26">
      <c r="C227" t="s">
        <v>220</v>
      </c>
      <c r="D227" s="271">
        <v>461559.29915887286</v>
      </c>
      <c r="E227" s="271">
        <v>1959537</v>
      </c>
      <c r="F227" s="271">
        <v>2421096.299158873</v>
      </c>
      <c r="G227" s="277">
        <v>24210.962991588731</v>
      </c>
      <c r="H227">
        <v>0.8093593801621084</v>
      </c>
    </row>
    <row r="228" spans="2:26">
      <c r="B228" t="s">
        <v>0</v>
      </c>
      <c r="C228" t="s">
        <v>0</v>
      </c>
      <c r="D228" s="271">
        <v>1503105.5990564763</v>
      </c>
      <c r="E228" s="271">
        <v>8295396</v>
      </c>
      <c r="F228" s="271">
        <v>9798501.5990564767</v>
      </c>
      <c r="G228" s="277">
        <v>97985.015990564774</v>
      </c>
      <c r="H228">
        <v>0.84659842284444642</v>
      </c>
    </row>
    <row r="229" spans="2:26">
      <c r="C229" t="s">
        <v>3</v>
      </c>
      <c r="D229" s="271">
        <v>471568.57668412256</v>
      </c>
      <c r="E229" s="271">
        <v>1525212</v>
      </c>
      <c r="F229" s="271">
        <v>1996780.5766841224</v>
      </c>
      <c r="G229" s="277">
        <v>19967.805766841226</v>
      </c>
      <c r="H229">
        <v>0.76383555499762779</v>
      </c>
    </row>
    <row r="230" spans="2:26">
      <c r="C230" t="s">
        <v>218</v>
      </c>
      <c r="D230" s="271">
        <v>519</v>
      </c>
      <c r="E230" s="271">
        <v>243824</v>
      </c>
      <c r="F230" s="271">
        <v>244343</v>
      </c>
      <c r="G230" s="277">
        <v>2443.4299999999998</v>
      </c>
      <c r="H230">
        <v>0.99787593669554686</v>
      </c>
    </row>
    <row r="231" spans="2:26">
      <c r="C231" t="s">
        <v>4</v>
      </c>
      <c r="D231" s="271">
        <v>1031537.0223723537</v>
      </c>
      <c r="E231" s="271">
        <v>6770184</v>
      </c>
      <c r="F231" s="271">
        <v>7801721.0223723538</v>
      </c>
      <c r="G231" s="277">
        <v>78017.210223723538</v>
      </c>
      <c r="H231">
        <v>0.86778083714935461</v>
      </c>
    </row>
    <row r="232" spans="2:26">
      <c r="C232" t="s">
        <v>219</v>
      </c>
      <c r="D232" s="271">
        <v>165130.72321348081</v>
      </c>
      <c r="E232" s="271">
        <v>4411096</v>
      </c>
      <c r="F232" s="271">
        <v>4576226.7232134808</v>
      </c>
      <c r="G232" s="277">
        <v>45762.267232134807</v>
      </c>
      <c r="H232">
        <v>0.96391552840338202</v>
      </c>
    </row>
    <row r="233" spans="2:26">
      <c r="C233" t="s">
        <v>220</v>
      </c>
      <c r="D233" s="271">
        <v>866406.2991588728</v>
      </c>
      <c r="E233" s="271">
        <v>2359088</v>
      </c>
      <c r="F233" s="271">
        <v>3225494.299158873</v>
      </c>
      <c r="G233" s="277">
        <v>32254.94299158873</v>
      </c>
      <c r="H233">
        <v>0.73138805441857091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2017-07-05T02:22:25Z</cp:lastPrinted>
  <dcterms:created xsi:type="dcterms:W3CDTF">2015-03-05T07:20:42Z</dcterms:created>
  <dcterms:modified xsi:type="dcterms:W3CDTF">2017-09-07T02:37:26Z</dcterms:modified>
</cp:coreProperties>
</file>