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65" yWindow="5565" windowWidth="8070" windowHeight="5595"/>
  </bookViews>
  <sheets>
    <sheet name="수주통계" sheetId="3" r:id="rId1"/>
  </sheets>
  <definedNames>
    <definedName name="_xlnm.Print_Area" localSheetId="0">수주통계!$A$1:$U$206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D188" i="3" l="1"/>
  <c r="D187" i="3"/>
  <c r="B186" i="3"/>
  <c r="B191" i="3" s="1"/>
  <c r="B187" i="3"/>
  <c r="B188" i="3"/>
  <c r="C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C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C186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B183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B182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B181" i="3"/>
  <c r="C191" i="3" l="1"/>
  <c r="T181" i="3"/>
  <c r="U181" i="3"/>
  <c r="B192" i="3" l="1"/>
  <c r="T182" i="3"/>
  <c r="U182" i="3"/>
  <c r="U188" i="3" l="1"/>
  <c r="U187" i="3"/>
  <c r="C175" i="3" l="1"/>
  <c r="C189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89" i="3" l="1"/>
  <c r="S193" i="3" s="1"/>
  <c r="R189" i="3"/>
  <c r="R193" i="3" s="1"/>
  <c r="Q189" i="3"/>
  <c r="Q193" i="3" s="1"/>
  <c r="P189" i="3"/>
  <c r="P193" i="3" s="1"/>
  <c r="O189" i="3"/>
  <c r="O193" i="3" s="1"/>
  <c r="N189" i="3"/>
  <c r="N193" i="3" s="1"/>
  <c r="M189" i="3"/>
  <c r="M193" i="3" s="1"/>
  <c r="L189" i="3"/>
  <c r="L193" i="3" s="1"/>
  <c r="K189" i="3"/>
  <c r="K193" i="3" s="1"/>
  <c r="J189" i="3"/>
  <c r="J193" i="3" s="1"/>
  <c r="I189" i="3"/>
  <c r="I193" i="3" s="1"/>
  <c r="H189" i="3"/>
  <c r="H193" i="3" s="1"/>
  <c r="G189" i="3"/>
  <c r="G193" i="3" s="1"/>
  <c r="F189" i="3"/>
  <c r="F193" i="3" s="1"/>
  <c r="E189" i="3"/>
  <c r="E193" i="3" s="1"/>
  <c r="D189" i="3"/>
  <c r="D193" i="3" s="1"/>
  <c r="C193" i="3"/>
  <c r="B189" i="3"/>
  <c r="B193" i="3" s="1"/>
  <c r="S203" i="3" l="1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B205" i="3" l="1"/>
  <c r="B206" i="3" s="1"/>
  <c r="D205" i="3"/>
  <c r="D206" i="3" s="1"/>
  <c r="F205" i="3"/>
  <c r="F206" i="3" s="1"/>
  <c r="H205" i="3"/>
  <c r="H206" i="3" s="1"/>
  <c r="J205" i="3"/>
  <c r="J206" i="3" s="1"/>
  <c r="L205" i="3"/>
  <c r="L206" i="3" s="1"/>
  <c r="N205" i="3"/>
  <c r="N206" i="3" s="1"/>
  <c r="P205" i="3"/>
  <c r="P206" i="3" s="1"/>
  <c r="R205" i="3"/>
  <c r="R206" i="3" s="1"/>
  <c r="E199" i="3"/>
  <c r="E202" i="3"/>
  <c r="E201" i="3"/>
  <c r="E200" i="3"/>
  <c r="E198" i="3"/>
  <c r="E197" i="3"/>
  <c r="E196" i="3"/>
  <c r="E195" i="3"/>
  <c r="G199" i="3"/>
  <c r="G202" i="3"/>
  <c r="G201" i="3"/>
  <c r="G200" i="3"/>
  <c r="G198" i="3"/>
  <c r="G197" i="3"/>
  <c r="G196" i="3"/>
  <c r="G195" i="3"/>
  <c r="K199" i="3"/>
  <c r="K202" i="3"/>
  <c r="K201" i="3"/>
  <c r="K200" i="3"/>
  <c r="K198" i="3"/>
  <c r="K197" i="3"/>
  <c r="K196" i="3"/>
  <c r="K195" i="3"/>
  <c r="M199" i="3"/>
  <c r="M202" i="3"/>
  <c r="M201" i="3"/>
  <c r="M200" i="3"/>
  <c r="M198" i="3"/>
  <c r="M197" i="3"/>
  <c r="M196" i="3"/>
  <c r="M195" i="3"/>
  <c r="Q199" i="3"/>
  <c r="Q202" i="3"/>
  <c r="Q201" i="3"/>
  <c r="Q200" i="3"/>
  <c r="Q198" i="3"/>
  <c r="Q197" i="3"/>
  <c r="Q196" i="3"/>
  <c r="Q195" i="3"/>
  <c r="S199" i="3"/>
  <c r="S202" i="3"/>
  <c r="S201" i="3"/>
  <c r="S200" i="3"/>
  <c r="S198" i="3"/>
  <c r="S197" i="3"/>
  <c r="S196" i="3"/>
  <c r="S195" i="3"/>
  <c r="B199" i="3"/>
  <c r="B202" i="3"/>
  <c r="B201" i="3"/>
  <c r="B200" i="3"/>
  <c r="B198" i="3"/>
  <c r="B197" i="3"/>
  <c r="B196" i="3"/>
  <c r="B195" i="3"/>
  <c r="D199" i="3"/>
  <c r="D202" i="3"/>
  <c r="D201" i="3"/>
  <c r="D200" i="3"/>
  <c r="D198" i="3"/>
  <c r="D197" i="3"/>
  <c r="D196" i="3"/>
  <c r="D195" i="3"/>
  <c r="F199" i="3"/>
  <c r="F202" i="3"/>
  <c r="F201" i="3"/>
  <c r="F200" i="3"/>
  <c r="F198" i="3"/>
  <c r="F197" i="3"/>
  <c r="F196" i="3"/>
  <c r="F195" i="3"/>
  <c r="H199" i="3"/>
  <c r="H202" i="3"/>
  <c r="H201" i="3"/>
  <c r="H200" i="3"/>
  <c r="H198" i="3"/>
  <c r="H197" i="3"/>
  <c r="H196" i="3"/>
  <c r="H195" i="3"/>
  <c r="J199" i="3"/>
  <c r="J202" i="3"/>
  <c r="J201" i="3"/>
  <c r="J200" i="3"/>
  <c r="J198" i="3"/>
  <c r="J197" i="3"/>
  <c r="J196" i="3"/>
  <c r="J195" i="3"/>
  <c r="L199" i="3"/>
  <c r="L202" i="3"/>
  <c r="L201" i="3"/>
  <c r="L200" i="3"/>
  <c r="L198" i="3"/>
  <c r="L197" i="3"/>
  <c r="L196" i="3"/>
  <c r="L195" i="3"/>
  <c r="N199" i="3"/>
  <c r="N202" i="3"/>
  <c r="N201" i="3"/>
  <c r="N200" i="3"/>
  <c r="N198" i="3"/>
  <c r="N197" i="3"/>
  <c r="N196" i="3"/>
  <c r="N195" i="3"/>
  <c r="P199" i="3"/>
  <c r="P202" i="3"/>
  <c r="P201" i="3"/>
  <c r="P200" i="3"/>
  <c r="P198" i="3"/>
  <c r="P197" i="3"/>
  <c r="P196" i="3"/>
  <c r="P195" i="3"/>
  <c r="R199" i="3"/>
  <c r="R202" i="3"/>
  <c r="R201" i="3"/>
  <c r="R200" i="3"/>
  <c r="R198" i="3"/>
  <c r="R197" i="3"/>
  <c r="R196" i="3"/>
  <c r="R195" i="3"/>
  <c r="C205" i="3"/>
  <c r="C206" i="3" s="1"/>
  <c r="E205" i="3"/>
  <c r="E206" i="3" s="1"/>
  <c r="G205" i="3"/>
  <c r="G206" i="3" s="1"/>
  <c r="I205" i="3"/>
  <c r="I206" i="3" s="1"/>
  <c r="K205" i="3"/>
  <c r="K206" i="3" s="1"/>
  <c r="M205" i="3"/>
  <c r="M206" i="3" s="1"/>
  <c r="O205" i="3"/>
  <c r="O206" i="3" s="1"/>
  <c r="Q205" i="3"/>
  <c r="Q206" i="3" s="1"/>
  <c r="S205" i="3"/>
  <c r="S206" i="3" s="1"/>
  <c r="C199" i="3"/>
  <c r="C202" i="3"/>
  <c r="C201" i="3"/>
  <c r="C200" i="3"/>
  <c r="C198" i="3"/>
  <c r="C197" i="3"/>
  <c r="C196" i="3"/>
  <c r="C195" i="3"/>
  <c r="I199" i="3"/>
  <c r="I202" i="3"/>
  <c r="I201" i="3"/>
  <c r="I200" i="3"/>
  <c r="I198" i="3"/>
  <c r="I197" i="3"/>
  <c r="I196" i="3"/>
  <c r="I195" i="3"/>
  <c r="O199" i="3"/>
  <c r="O202" i="3"/>
  <c r="O201" i="3"/>
  <c r="O200" i="3"/>
  <c r="O198" i="3"/>
  <c r="O197" i="3"/>
  <c r="O196" i="3"/>
  <c r="O195" i="3"/>
  <c r="C192" i="3"/>
  <c r="T183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88" i="3"/>
  <c r="T187" i="3"/>
  <c r="S191" i="3"/>
  <c r="R192" i="3"/>
  <c r="Q191" i="3"/>
  <c r="P192" i="3"/>
  <c r="O191" i="3"/>
  <c r="N192" i="3"/>
  <c r="M191" i="3"/>
  <c r="L192" i="3"/>
  <c r="K191" i="3"/>
  <c r="J192" i="3"/>
  <c r="I191" i="3"/>
  <c r="H192" i="3"/>
  <c r="G191" i="3"/>
  <c r="F192" i="3"/>
  <c r="E191" i="3"/>
  <c r="D192" i="3"/>
  <c r="T191" i="3" l="1"/>
  <c r="D191" i="3"/>
  <c r="F191" i="3"/>
  <c r="H191" i="3"/>
  <c r="J191" i="3"/>
  <c r="L191" i="3"/>
  <c r="N191" i="3"/>
  <c r="P191" i="3"/>
  <c r="R191" i="3"/>
  <c r="E192" i="3"/>
  <c r="G192" i="3"/>
  <c r="I192" i="3"/>
  <c r="K192" i="3"/>
  <c r="M192" i="3"/>
  <c r="O192" i="3"/>
  <c r="Q192" i="3"/>
  <c r="S192" i="3"/>
  <c r="T19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3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2" i="3" l="1"/>
  <c r="U191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<sst xmlns="http://schemas.openxmlformats.org/spreadsheetml/2006/main" count="293" uniqueCount="226">
  <si>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</si>
  <si>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</si>
  <si>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</si>
  <si>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</si>
  <si>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</si>
  <si>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</si>
  <si>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</si>
  <si>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</si>
  <si>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</si>
  <si>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</si>
  <si>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</si>
  <si>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</si>
  <si>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</si>
  <si>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</si>
  <si>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</si>
  <si>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</si>
  <si>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</si>
  <si>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</si>
  <si>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</si>
  <si>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</si>
  <si>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</si>
  <si>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</si>
  <si>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</si>
  <si>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</si>
  <si>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</si>
  <si>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</si>
  <si>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</si>
  <si>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</si>
  <si>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</si>
  <si>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</si>
  <si>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</si>
  <si>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</si>
  <si>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</si>
  <si>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</si>
  <si>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</si>
  <si>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</si>
  <si>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</si>
  <si>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</si>
  <si>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</si>
  <si>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</si>
  <si>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</si>
  <si>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</si>
  <si>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</si>
  <si>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</si>
  <si>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</si>
  <si>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</si>
  <si>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</si>
  <si>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</si>
  <si>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</si>
  <si>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</si>
  <si>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</si>
  <si>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</si>
  <si>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</si>
  <si>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</si>
  <si>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</si>
  <si>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</si>
  <si>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</si>
  <si>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</si>
  <si>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</si>
  <si>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</si>
  <si>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</si>
  <si>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</si>
  <si>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</si>
  <si>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</si>
  <si>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</si>
  <si>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</si>
  <si>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</si>
  <si>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</si>
  <si>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</si>
  <si>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</si>
  <si>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</si>
  <si>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</si>
  <si>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</si>
  <si>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</si>
  <si>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</si>
  <si>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</si>
  <si>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</si>
  <si>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</si>
  <si>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</si>
  <si>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</si>
  <si>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</si>
  <si>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</si>
  <si>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</si>
  <si>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</si>
  <si>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</si>
  <si>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</si>
  <si>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</si>
  <si>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</si>
  <si>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</si>
  <si>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</si>
  <si>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</si>
  <si>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</si>
  <si>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</si>
  <si>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</si>
  <si>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</si>
  <si>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</si>
  <si>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</si>
  <si>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</si>
  <si>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</si>
  <si>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</si>
  <si>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</si>
  <si>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</si>
  <si>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</si>
  <si>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</si>
  <si>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</si>
  <si>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</si>
  <si>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</si>
  <si>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</si>
  <si>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</si>
  <si>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</si>
  <si>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</si>
  <si>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</si>
  <si>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</si>
  <si>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</si>
  <si>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</si>
  <si>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</si>
  <si>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</si>
  <si>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</si>
  <si>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</si>
  <si>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</si>
  <si>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</si>
  <si>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</si>
  <si>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</si>
  <si>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</si>
  <si>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</si>
  <si>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</si>
  <si>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</si>
  <si>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</si>
  <si>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</si>
  <si>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</si>
  <si>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</si>
  <si>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</si>
  <si>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</si>
  <si>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</si>
  <si>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</si>
  <si>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</si>
  <si>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</si>
  <si>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</si>
  <si>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</si>
  <si>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</si>
  <si>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</si>
  <si>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</si>
  <si>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</si>
  <si>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</si>
  <si>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</si>
  <si>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</si>
  <si>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</si>
  <si>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</si>
  <si>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</si>
  <si>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</si>
  <si>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</si>
  <si>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</si>
  <si>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</si>
  <si>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</si>
  <si>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</si>
  <si>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</si>
  <si>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</si>
  <si>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</si>
  <si>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</si>
  <si>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</si>
  <si>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</si>
  <si>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</si>
  <si>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</si>
  <si>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</si>
  <si>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</si>
  <si>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</si>
  <si>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</si>
  <si>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</si>
  <si>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</si>
  <si>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</si>
  <si>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</si>
  <si>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</si>
  <si>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</si>
  <si>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</si>
  <si>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</si>
  <si>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</si>
  <si>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</si>
  <si>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</si>
  <si>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</si>
  <si>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</si>
  <si>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</si>
  <si>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</si>
  <si>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</si>
  <si>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</si>
  <si>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</si>
  <si>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</si>
  <si>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</si>
  <si>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</si>
  <si>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</si>
  <si>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</si>
  <si>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</si>
  <si>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</si>
  <si>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</si>
  <si>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</si>
  <si>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</si>
  <si>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</si>
  <si>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</si>
  <si>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</si>
  <si>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</si>
  <si>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</si>
  <si>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</si>
  <si>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</si>
  <si>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</si>
  <si>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</si>
  <si>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</si>
  <si>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</si>
  <si>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</si>
  <si>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</si>
  <si>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</si>
  <si>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</si>
  <si>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</si>
  <si>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</si>
  <si>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</si>
  <si>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협회조사</t>
  </si>
  <si>
    <t>통계청</t>
  </si>
  <si>
    <t>억원단위</t>
  </si>
  <si>
    <t>통계청수주비중</t>
  </si>
  <si>
    <t>소계</t>
  </si>
  <si>
    <t>기계설치</t>
  </si>
  <si>
    <t>주거</t>
  </si>
  <si>
    <t>비주거</t>
  </si>
  <si>
    <t>17년 5월</t>
  </si>
  <si>
    <t>2017년 5월 건설수주액분석</t>
    <phoneticPr fontId="13" type="noConversion"/>
  </si>
  <si>
    <t>17.5월 누적</t>
    <phoneticPr fontId="12" type="noConversion"/>
  </si>
  <si>
    <t>16.5월 누적</t>
    <phoneticPr fontId="12" type="noConversion"/>
  </si>
  <si>
    <t>15.5월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</si>
</sst>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0" fontId="17" fillId="11" borderId="1" xfId="5" applyNumberFormat="1" applyFont="1" applyFill="1" applyBorder="1" applyAlignment="1">
      <alignment horizontal="center" vertical="center"/>
    </xf>
    <xf numFmtId="176" fontId="16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0" fontId="16" fillId="11" borderId="0" xfId="0" applyFont="1" applyFill="1">
      <alignment vertical="center"/>
    </xf>
    <xf numFmtId="41" fontId="16" fillId="11" borderId="0" xfId="0" applyNumberFormat="1" applyFont="1" applyFill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1"/>
  <sheetViews>
    <sheetView tabSelected="1" view="pageBreakPreview" zoomScaleNormal="100" zoomScaleSheetLayoutView="100" workbookViewId="0">
      <pane ySplit="5" topLeftCell="A6" activePane="bottomLeft" state="frozen"/>
      <selection pane="bottomLeft" activeCell="V184" sqref="V184"/>
    </sheetView>
  </sheetViews>
  <sheetFormatPr defaultRowHeight="16.5" x14ac:dyDescent="0.3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2.75" bestFit="1" customWidth="1"/>
    <col min="7" max="7" width="10" bestFit="1" customWidth="1"/>
    <col min="8" max="8" width="10.125" bestFit="1" customWidth="1"/>
    <col min="9" max="9" width="13.25" bestFit="1" customWidth="1"/>
    <col min="10" max="10" width="11.5" bestFit="1" customWidth="1"/>
    <col min="11" max="11" width="11" bestFit="1" customWidth="1"/>
    <col min="12" max="12" width="12.875" bestFit="1" customWidth="1"/>
    <col min="13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 x14ac:dyDescent="0.3">
      <c r="A1" s="279" t="s">
        <v>222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 x14ac:dyDescent="0.3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6" t="s">
        <v>181</v>
      </c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7"/>
    </row>
    <row r="5" spans="1:21" ht="12" customHeight="1" thickBot="1" x14ac:dyDescent="0.35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8"/>
    </row>
    <row r="6" spans="1:21" ht="17.25" hidden="1" thickTop="1" x14ac:dyDescent="0.3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 x14ac:dyDescent="0.3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 x14ac:dyDescent="0.3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 x14ac:dyDescent="0.3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 x14ac:dyDescent="0.3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 x14ac:dyDescent="0.3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 x14ac:dyDescent="0.3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 x14ac:dyDescent="0.3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 x14ac:dyDescent="0.3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 x14ac:dyDescent="0.3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 x14ac:dyDescent="0.3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 x14ac:dyDescent="0.3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 x14ac:dyDescent="0.3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 x14ac:dyDescent="0.3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 x14ac:dyDescent="0.3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 x14ac:dyDescent="0.3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 x14ac:dyDescent="0.3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 x14ac:dyDescent="0.3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 x14ac:dyDescent="0.3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 x14ac:dyDescent="0.3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 x14ac:dyDescent="0.3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 x14ac:dyDescent="0.3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 x14ac:dyDescent="0.3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 x14ac:dyDescent="0.3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 x14ac:dyDescent="0.3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 x14ac:dyDescent="0.3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 x14ac:dyDescent="0.3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 x14ac:dyDescent="0.3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 x14ac:dyDescent="0.3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 x14ac:dyDescent="0.3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 x14ac:dyDescent="0.3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 x14ac:dyDescent="0.3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 x14ac:dyDescent="0.3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 x14ac:dyDescent="0.3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 x14ac:dyDescent="0.3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 x14ac:dyDescent="0.3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 x14ac:dyDescent="0.3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 x14ac:dyDescent="0.3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 x14ac:dyDescent="0.3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 x14ac:dyDescent="0.3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 x14ac:dyDescent="0.3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 x14ac:dyDescent="0.3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 x14ac:dyDescent="0.3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 x14ac:dyDescent="0.3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 x14ac:dyDescent="0.3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 x14ac:dyDescent="0.3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 x14ac:dyDescent="0.3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 x14ac:dyDescent="0.3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 x14ac:dyDescent="0.3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 x14ac:dyDescent="0.3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 x14ac:dyDescent="0.3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 x14ac:dyDescent="0.3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 x14ac:dyDescent="0.3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 x14ac:dyDescent="0.3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 x14ac:dyDescent="0.3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 x14ac:dyDescent="0.3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 x14ac:dyDescent="0.3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 x14ac:dyDescent="0.3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 x14ac:dyDescent="0.3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 x14ac:dyDescent="0.3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 x14ac:dyDescent="0.3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 x14ac:dyDescent="0.3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 x14ac:dyDescent="0.3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 x14ac:dyDescent="0.3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 x14ac:dyDescent="0.3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 x14ac:dyDescent="0.3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 x14ac:dyDescent="0.3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 x14ac:dyDescent="0.3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 x14ac:dyDescent="0.3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 x14ac:dyDescent="0.3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 x14ac:dyDescent="0.3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 x14ac:dyDescent="0.3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 x14ac:dyDescent="0.3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 x14ac:dyDescent="0.3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 x14ac:dyDescent="0.3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 x14ac:dyDescent="0.3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 x14ac:dyDescent="0.3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 x14ac:dyDescent="0.3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 x14ac:dyDescent="0.3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 x14ac:dyDescent="0.3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 x14ac:dyDescent="0.3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 x14ac:dyDescent="0.3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 x14ac:dyDescent="0.3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 x14ac:dyDescent="0.3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 x14ac:dyDescent="0.3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 x14ac:dyDescent="0.3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 x14ac:dyDescent="0.3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hidden="1" thickTop="1" x14ac:dyDescent="0.3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 x14ac:dyDescent="0.3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 x14ac:dyDescent="0.3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 x14ac:dyDescent="0.3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 x14ac:dyDescent="0.3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 x14ac:dyDescent="0.3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 x14ac:dyDescent="0.3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 x14ac:dyDescent="0.3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 x14ac:dyDescent="0.3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 x14ac:dyDescent="0.3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 x14ac:dyDescent="0.3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 x14ac:dyDescent="0.3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 x14ac:dyDescent="0.3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 x14ac:dyDescent="0.3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customHeight="1" thickTop="1" x14ac:dyDescent="0.3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customHeight="1" x14ac:dyDescent="0.3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 x14ac:dyDescent="0.3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 x14ac:dyDescent="0.3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 x14ac:dyDescent="0.3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 x14ac:dyDescent="0.3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 x14ac:dyDescent="0.3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 x14ac:dyDescent="0.3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 x14ac:dyDescent="0.3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 x14ac:dyDescent="0.3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 x14ac:dyDescent="0.3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 x14ac:dyDescent="0.25">
      <c r="A161" s="141" t="s">
        <v>178</v>
      </c>
      <c r="B161" s="214">
        <v>162655.79666666666</v>
      </c>
      <c r="C161" s="215">
        <v>70415.899999999994</v>
      </c>
      <c r="D161" s="215">
        <v>40728.94</v>
      </c>
      <c r="E161" s="215">
        <v>1824.28</v>
      </c>
      <c r="F161" s="215">
        <v>29686.959999999999</v>
      </c>
      <c r="G161" s="215">
        <v>13831.09</v>
      </c>
      <c r="H161" s="215">
        <v>15855.87</v>
      </c>
      <c r="I161" s="215">
        <v>92239.896666666667</v>
      </c>
      <c r="J161" s="215">
        <v>27609.826666666664</v>
      </c>
      <c r="K161" s="215">
        <v>225.79</v>
      </c>
      <c r="L161" s="215">
        <v>64630.07</v>
      </c>
      <c r="M161" s="215">
        <v>30106.016666666666</v>
      </c>
      <c r="N161" s="215">
        <v>34524.053333333337</v>
      </c>
      <c r="O161" s="214">
        <v>68338.766666666663</v>
      </c>
      <c r="P161" s="214">
        <v>2050.0700000000002</v>
      </c>
      <c r="Q161" s="214">
        <v>94317.03</v>
      </c>
      <c r="R161" s="214">
        <v>43937.106666666667</v>
      </c>
      <c r="S161" s="214">
        <v>50379.92333333334</v>
      </c>
      <c r="T161" s="208"/>
      <c r="U161" s="216" t="e">
        <f>B161/T161*100</f>
        <v>#DIV/0!</v>
      </c>
      <c r="Y161" s="175"/>
    </row>
    <row r="162" spans="1:25" s="218" customFormat="1" ht="18" customHeight="1" x14ac:dyDescent="0.3">
      <c r="A162" s="119" t="s">
        <v>182</v>
      </c>
      <c r="B162" s="217">
        <f>SUM(B150:B161)</f>
        <v>1579836.0176477062</v>
      </c>
      <c r="C162" s="217">
        <f t="shared" ref="C162:S162" si="7">SUM(C150:C161)</f>
        <v>447328.93999999994</v>
      </c>
      <c r="D162" s="217">
        <f t="shared" si="7"/>
        <v>306618.76</v>
      </c>
      <c r="E162" s="217">
        <f t="shared" si="7"/>
        <v>13759.650000000001</v>
      </c>
      <c r="F162" s="217">
        <f t="shared" si="7"/>
        <v>140711.18</v>
      </c>
      <c r="G162" s="217">
        <f t="shared" si="7"/>
        <v>51613.789999999994</v>
      </c>
      <c r="H162" s="217">
        <f t="shared" si="7"/>
        <v>89095.19</v>
      </c>
      <c r="I162" s="217">
        <f t="shared" si="7"/>
        <v>1132507.2631197104</v>
      </c>
      <c r="J162" s="217">
        <f t="shared" si="7"/>
        <v>148285.22433369514</v>
      </c>
      <c r="K162" s="217">
        <f t="shared" si="7"/>
        <v>69984.04352630589</v>
      </c>
      <c r="L162" s="217">
        <f t="shared" si="7"/>
        <v>984221.03878601524</v>
      </c>
      <c r="M162" s="217">
        <f t="shared" si="7"/>
        <v>625215.13161499659</v>
      </c>
      <c r="N162" s="217">
        <f t="shared" si="7"/>
        <v>359006.90717101883</v>
      </c>
      <c r="O162" s="217">
        <f t="shared" si="7"/>
        <v>454903.98433369515</v>
      </c>
      <c r="P162" s="217">
        <f t="shared" si="7"/>
        <v>83744.693526305899</v>
      </c>
      <c r="Q162" s="217">
        <f t="shared" si="7"/>
        <v>1124931.2187860152</v>
      </c>
      <c r="R162" s="217">
        <f t="shared" si="7"/>
        <v>676829.37479747715</v>
      </c>
      <c r="S162" s="217">
        <f t="shared" si="7"/>
        <v>448103.3696887024</v>
      </c>
      <c r="T162" s="208">
        <v>110.16800000000001</v>
      </c>
      <c r="U162" s="216">
        <f>B162/T162*100</f>
        <v>1434024.415118461</v>
      </c>
      <c r="Y162" s="219"/>
    </row>
    <row r="163" spans="1:25" s="163" customFormat="1" ht="18" customHeight="1" x14ac:dyDescent="0.3">
      <c r="A163" s="161" t="s">
        <v>184</v>
      </c>
      <c r="B163" s="172">
        <v>78814.60647506715</v>
      </c>
      <c r="C163" s="222">
        <v>29437.54</v>
      </c>
      <c r="D163" s="222">
        <v>19304.73</v>
      </c>
      <c r="E163" s="222">
        <v>3106.93</v>
      </c>
      <c r="F163" s="222">
        <v>10132.81</v>
      </c>
      <c r="G163" s="222">
        <v>4609.59</v>
      </c>
      <c r="H163" s="222">
        <v>5523.22</v>
      </c>
      <c r="I163" s="222">
        <v>49377.066475067157</v>
      </c>
      <c r="J163" s="222">
        <v>4781.047842709002</v>
      </c>
      <c r="K163" s="222">
        <v>1748</v>
      </c>
      <c r="L163" s="222">
        <v>44596.018632358144</v>
      </c>
      <c r="M163" s="222">
        <v>24639.523583227863</v>
      </c>
      <c r="N163" s="222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3"/>
      <c r="U163" s="224"/>
      <c r="Y163" s="197"/>
    </row>
    <row r="164" spans="1:25" s="163" customFormat="1" ht="18" customHeight="1" x14ac:dyDescent="0.25">
      <c r="A164" s="161" t="s">
        <v>185</v>
      </c>
      <c r="B164" s="172">
        <v>110447.21469007744</v>
      </c>
      <c r="C164" s="222">
        <v>30454.22</v>
      </c>
      <c r="D164" s="222">
        <v>15153.86</v>
      </c>
      <c r="E164" s="222">
        <v>269.04000000000002</v>
      </c>
      <c r="F164" s="222">
        <v>15300.36</v>
      </c>
      <c r="G164" s="222">
        <v>8684.23</v>
      </c>
      <c r="H164" s="222">
        <v>6616.13</v>
      </c>
      <c r="I164" s="222">
        <v>79992.994690077438</v>
      </c>
      <c r="J164" s="222">
        <v>7497.6628790194964</v>
      </c>
      <c r="K164" s="222">
        <v>6507.03</v>
      </c>
      <c r="L164" s="222">
        <v>72495.331811057942</v>
      </c>
      <c r="M164" s="222">
        <v>39013.060793636883</v>
      </c>
      <c r="N164" s="222">
        <v>33482.271017421066</v>
      </c>
      <c r="O164" s="226">
        <v>22651.522879019496</v>
      </c>
      <c r="P164" s="226">
        <v>6776.07</v>
      </c>
      <c r="Q164" s="226">
        <v>87795.691811057943</v>
      </c>
      <c r="R164" s="226">
        <v>47697.290793636879</v>
      </c>
      <c r="S164" s="226">
        <v>40098.401017421063</v>
      </c>
      <c r="T164" s="227"/>
      <c r="U164" s="224"/>
      <c r="Y164" s="197"/>
    </row>
    <row r="165" spans="1:25" s="160" customFormat="1" ht="18" customHeight="1" x14ac:dyDescent="0.25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6">
        <v>35886.32565411229</v>
      </c>
      <c r="P165" s="226">
        <v>7781.27</v>
      </c>
      <c r="Q165" s="226">
        <v>96130.996569609546</v>
      </c>
      <c r="R165" s="226">
        <v>57340.642455490561</v>
      </c>
      <c r="S165" s="226">
        <v>38790.354114119</v>
      </c>
      <c r="T165" s="225"/>
      <c r="U165" s="193"/>
      <c r="Y165" s="175"/>
    </row>
    <row r="166" spans="1:25" s="160" customFormat="1" ht="18" customHeight="1" x14ac:dyDescent="0.25">
      <c r="A166" s="161" t="s">
        <v>187</v>
      </c>
      <c r="B166" s="229">
        <v>120303.25663763564</v>
      </c>
      <c r="C166" s="230">
        <v>20870.69311692</v>
      </c>
      <c r="D166" s="231">
        <v>15759.23569892</v>
      </c>
      <c r="E166" s="230">
        <v>1467.17</v>
      </c>
      <c r="F166" s="230">
        <v>5111.457418</v>
      </c>
      <c r="G166" s="230">
        <v>1800.81</v>
      </c>
      <c r="H166" s="230">
        <v>3310.647418</v>
      </c>
      <c r="I166" s="230">
        <v>99432.563520715645</v>
      </c>
      <c r="J166" s="230">
        <v>7165.0688986645964</v>
      </c>
      <c r="K166" s="230">
        <v>569.90951551680644</v>
      </c>
      <c r="L166" s="230">
        <v>92267.494622051046</v>
      </c>
      <c r="M166" s="230">
        <v>62016.068573918405</v>
      </c>
      <c r="N166" s="230">
        <v>30251.426048132646</v>
      </c>
      <c r="O166" s="232">
        <v>22924.304597584596</v>
      </c>
      <c r="P166" s="232">
        <v>2037.0795155168066</v>
      </c>
      <c r="Q166" s="232">
        <v>97378.952040051052</v>
      </c>
      <c r="R166" s="232">
        <v>63816.87857391841</v>
      </c>
      <c r="S166" s="232">
        <v>33562.07346613265</v>
      </c>
      <c r="T166" s="225"/>
      <c r="U166" s="193"/>
      <c r="Y166" s="175"/>
    </row>
    <row r="167" spans="1:25" s="163" customFormat="1" ht="18" customHeight="1" x14ac:dyDescent="0.25">
      <c r="A167" s="161" t="s">
        <v>188</v>
      </c>
      <c r="B167" s="229">
        <v>109717.3168216382</v>
      </c>
      <c r="C167" s="230">
        <v>30351.01</v>
      </c>
      <c r="D167" s="231">
        <v>19066.310000000001</v>
      </c>
      <c r="E167" s="230">
        <v>603</v>
      </c>
      <c r="F167" s="230">
        <v>11284.7</v>
      </c>
      <c r="G167" s="230">
        <v>2436.46</v>
      </c>
      <c r="H167" s="230">
        <v>8848.24</v>
      </c>
      <c r="I167" s="230">
        <v>79366.306821638209</v>
      </c>
      <c r="J167" s="230">
        <v>5262.6004868198779</v>
      </c>
      <c r="K167" s="230">
        <v>2195.86</v>
      </c>
      <c r="L167" s="230">
        <v>74103.706334818329</v>
      </c>
      <c r="M167" s="230">
        <v>48265.997098407744</v>
      </c>
      <c r="N167" s="230">
        <v>25837.709236410592</v>
      </c>
      <c r="O167" s="232">
        <v>24328.910486819877</v>
      </c>
      <c r="P167" s="232">
        <v>2798.86</v>
      </c>
      <c r="Q167" s="232">
        <v>85388.406334818341</v>
      </c>
      <c r="R167" s="232">
        <v>50702.457098407744</v>
      </c>
      <c r="S167" s="232">
        <v>34685.949236410583</v>
      </c>
      <c r="T167" s="227"/>
      <c r="U167" s="224"/>
      <c r="Y167" s="197"/>
    </row>
    <row r="168" spans="1:25" s="163" customFormat="1" ht="18" customHeight="1" x14ac:dyDescent="0.25">
      <c r="A168" s="161" t="s">
        <v>189</v>
      </c>
      <c r="B168" s="229">
        <v>139117.74935301309</v>
      </c>
      <c r="C168" s="230">
        <v>37212.53</v>
      </c>
      <c r="D168" s="231">
        <v>22850.61</v>
      </c>
      <c r="E168" s="230">
        <v>439.24</v>
      </c>
      <c r="F168" s="230">
        <v>14361.92</v>
      </c>
      <c r="G168" s="230">
        <v>3602.83</v>
      </c>
      <c r="H168" s="230">
        <v>10759.09</v>
      </c>
      <c r="I168" s="230">
        <v>101905.21935301309</v>
      </c>
      <c r="J168" s="230">
        <v>9941.6281920838192</v>
      </c>
      <c r="K168" s="230">
        <v>3375.37</v>
      </c>
      <c r="L168" s="230">
        <v>91963.591160929282</v>
      </c>
      <c r="M168" s="230">
        <v>58093.197029596668</v>
      </c>
      <c r="N168" s="230">
        <v>33870.394131332607</v>
      </c>
      <c r="O168" s="232">
        <v>32792.238192083816</v>
      </c>
      <c r="P168" s="232">
        <v>3814.61</v>
      </c>
      <c r="Q168" s="232">
        <v>106325.51116092928</v>
      </c>
      <c r="R168" s="232">
        <v>61696.027029596669</v>
      </c>
      <c r="S168" s="232">
        <v>44629.484131332611</v>
      </c>
      <c r="T168" s="227"/>
      <c r="U168" s="224"/>
      <c r="Y168" s="197"/>
    </row>
    <row r="169" spans="1:25" s="160" customFormat="1" ht="18" customHeight="1" x14ac:dyDescent="0.25">
      <c r="A169" s="161" t="s">
        <v>201</v>
      </c>
      <c r="B169" s="229">
        <v>147473.12541402047</v>
      </c>
      <c r="C169" s="230">
        <v>45637.43</v>
      </c>
      <c r="D169" s="231">
        <v>24798.59</v>
      </c>
      <c r="E169" s="230">
        <v>4077.6</v>
      </c>
      <c r="F169" s="230">
        <v>20838.84</v>
      </c>
      <c r="G169" s="230">
        <v>10507.12</v>
      </c>
      <c r="H169" s="230">
        <v>10331.719999999999</v>
      </c>
      <c r="I169" s="230">
        <v>101835.69541402046</v>
      </c>
      <c r="J169" s="230">
        <v>9246.6027586500495</v>
      </c>
      <c r="K169" s="230">
        <v>1627.2963718911155</v>
      </c>
      <c r="L169" s="230">
        <v>92589.092655370405</v>
      </c>
      <c r="M169" s="230">
        <v>57396.053575016471</v>
      </c>
      <c r="N169" s="230">
        <v>35193.039080353941</v>
      </c>
      <c r="O169" s="232">
        <v>34045.192758650046</v>
      </c>
      <c r="P169" s="232">
        <v>5704.8963718911155</v>
      </c>
      <c r="Q169" s="232">
        <v>113427.9326553704</v>
      </c>
      <c r="R169" s="232">
        <v>67903.173575016466</v>
      </c>
      <c r="S169" s="232">
        <v>45524.759080353935</v>
      </c>
      <c r="T169" s="225"/>
      <c r="U169" s="193"/>
      <c r="Y169" s="175"/>
    </row>
    <row r="170" spans="1:25" s="160" customFormat="1" ht="18" customHeight="1" x14ac:dyDescent="0.25">
      <c r="A170" s="161" t="s">
        <v>204</v>
      </c>
      <c r="B170" s="229">
        <v>153809.39476147969</v>
      </c>
      <c r="C170" s="230">
        <v>48283.37</v>
      </c>
      <c r="D170" s="231">
        <v>21054.27</v>
      </c>
      <c r="E170" s="230">
        <v>317.63</v>
      </c>
      <c r="F170" s="230">
        <v>27229.1</v>
      </c>
      <c r="G170" s="230">
        <v>13900.56</v>
      </c>
      <c r="H170" s="230">
        <v>13328.54</v>
      </c>
      <c r="I170" s="230">
        <v>105526.0247614797</v>
      </c>
      <c r="J170" s="230">
        <v>19227.33181339757</v>
      </c>
      <c r="K170" s="230">
        <v>6375.76</v>
      </c>
      <c r="L170" s="230">
        <v>86298.692948082127</v>
      </c>
      <c r="M170" s="230">
        <v>57097.830399849525</v>
      </c>
      <c r="N170" s="230">
        <v>29200.862548232599</v>
      </c>
      <c r="O170" s="232">
        <v>40281.601813397574</v>
      </c>
      <c r="P170" s="232">
        <v>6693.39</v>
      </c>
      <c r="Q170" s="232">
        <v>113527.79294808213</v>
      </c>
      <c r="R170" s="232">
        <v>70998.390399849523</v>
      </c>
      <c r="S170" s="232">
        <v>42529.402548232603</v>
      </c>
      <c r="T170" s="225"/>
      <c r="U170" s="193"/>
      <c r="Y170" s="175"/>
    </row>
    <row r="171" spans="1:25" s="160" customFormat="1" ht="18" customHeight="1" x14ac:dyDescent="0.25">
      <c r="A171" s="161" t="s">
        <v>205</v>
      </c>
      <c r="B171" s="229">
        <v>132506.74182587379</v>
      </c>
      <c r="C171" s="230">
        <v>30405.59</v>
      </c>
      <c r="D171" s="231">
        <v>16204.34</v>
      </c>
      <c r="E171" s="230">
        <v>58.26</v>
      </c>
      <c r="F171" s="230">
        <v>14201.25</v>
      </c>
      <c r="G171" s="230">
        <v>2898.57</v>
      </c>
      <c r="H171" s="230">
        <v>11302.68</v>
      </c>
      <c r="I171" s="230">
        <v>102101.15182587378</v>
      </c>
      <c r="J171" s="230">
        <v>9434.5732353187577</v>
      </c>
      <c r="K171" s="230">
        <v>0</v>
      </c>
      <c r="L171" s="230">
        <v>92666.578590555029</v>
      </c>
      <c r="M171" s="230">
        <v>71603.624879877068</v>
      </c>
      <c r="N171" s="230">
        <v>21062.95371067795</v>
      </c>
      <c r="O171" s="232">
        <v>25638.91323531876</v>
      </c>
      <c r="P171" s="232">
        <v>58.26</v>
      </c>
      <c r="Q171" s="232">
        <v>106867.82859055503</v>
      </c>
      <c r="R171" s="232">
        <v>74502.194879877075</v>
      </c>
      <c r="S171" s="232">
        <v>32365.63371067795</v>
      </c>
      <c r="T171" s="225"/>
      <c r="U171" s="193"/>
      <c r="Y171" s="175"/>
    </row>
    <row r="172" spans="1:25" s="258" customFormat="1" ht="18" customHeight="1" x14ac:dyDescent="0.25">
      <c r="A172" s="141" t="s">
        <v>206</v>
      </c>
      <c r="B172" s="253">
        <v>168155.86559022707</v>
      </c>
      <c r="C172" s="254">
        <v>38841.589999999997</v>
      </c>
      <c r="D172" s="255">
        <v>29453.17</v>
      </c>
      <c r="E172" s="254">
        <v>1361.1</v>
      </c>
      <c r="F172" s="254">
        <v>9388.42</v>
      </c>
      <c r="G172" s="254">
        <v>2528.4</v>
      </c>
      <c r="H172" s="254">
        <v>6860.02</v>
      </c>
      <c r="I172" s="254">
        <v>129314.27559022707</v>
      </c>
      <c r="J172" s="254">
        <v>7469.4033823992058</v>
      </c>
      <c r="K172" s="254">
        <v>2402.89</v>
      </c>
      <c r="L172" s="254">
        <v>121844.87220782787</v>
      </c>
      <c r="M172" s="254">
        <v>76098.300985062699</v>
      </c>
      <c r="N172" s="254">
        <v>45746.571222765167</v>
      </c>
      <c r="O172" s="256">
        <v>36922.573382399205</v>
      </c>
      <c r="P172" s="256">
        <v>3763.99</v>
      </c>
      <c r="Q172" s="256">
        <v>131233.29220782788</v>
      </c>
      <c r="R172" s="256">
        <v>78626.700985062693</v>
      </c>
      <c r="S172" s="256">
        <v>52606.591222765164</v>
      </c>
      <c r="T172" s="257"/>
      <c r="U172" s="216"/>
      <c r="Y172" s="259"/>
    </row>
    <row r="173" spans="1:25" s="163" customFormat="1" ht="18" customHeight="1" x14ac:dyDescent="0.25">
      <c r="A173" s="161" t="s">
        <v>207</v>
      </c>
      <c r="B173" s="229">
        <v>134384.65064459771</v>
      </c>
      <c r="C173" s="230">
        <v>37522.17</v>
      </c>
      <c r="D173" s="231">
        <v>18722.22</v>
      </c>
      <c r="E173" s="230">
        <v>1104.23</v>
      </c>
      <c r="F173" s="230">
        <v>18799.95</v>
      </c>
      <c r="G173" s="230">
        <v>7858.32</v>
      </c>
      <c r="H173" s="230">
        <v>10941.63</v>
      </c>
      <c r="I173" s="230">
        <v>96862.48064459773</v>
      </c>
      <c r="J173" s="230">
        <v>5741.159643090813</v>
      </c>
      <c r="K173" s="230">
        <v>3723.32</v>
      </c>
      <c r="L173" s="230">
        <v>91121.32100150692</v>
      </c>
      <c r="M173" s="230">
        <v>63477.413315859689</v>
      </c>
      <c r="N173" s="230">
        <v>27643.90768564722</v>
      </c>
      <c r="O173" s="232">
        <v>24463.379643090815</v>
      </c>
      <c r="P173" s="232">
        <v>4827.55</v>
      </c>
      <c r="Q173" s="232">
        <v>109921.27100150692</v>
      </c>
      <c r="R173" s="232">
        <v>71335.733315859688</v>
      </c>
      <c r="S173" s="232">
        <v>38585.537685647221</v>
      </c>
      <c r="T173" s="227"/>
      <c r="U173" s="224"/>
      <c r="Y173" s="197"/>
    </row>
    <row r="174" spans="1:25" s="163" customFormat="1" ht="18" customHeight="1" x14ac:dyDescent="0.25">
      <c r="A174" s="161" t="s">
        <v>208</v>
      </c>
      <c r="B174" s="265">
        <v>222009.90099150129</v>
      </c>
      <c r="C174" s="266">
        <v>86333.41</v>
      </c>
      <c r="D174" s="267">
        <v>48557.59</v>
      </c>
      <c r="E174" s="266">
        <v>2691.28</v>
      </c>
      <c r="F174" s="266">
        <v>37775.82</v>
      </c>
      <c r="G174" s="266">
        <v>20869.509999999998</v>
      </c>
      <c r="H174" s="266">
        <v>16906.310000000001</v>
      </c>
      <c r="I174" s="266">
        <v>135676.49099150128</v>
      </c>
      <c r="J174" s="266">
        <v>9380.3349945277114</v>
      </c>
      <c r="K174" s="266">
        <v>5183.4799999999996</v>
      </c>
      <c r="L174" s="266">
        <v>126296.15599697357</v>
      </c>
      <c r="M174" s="266">
        <v>64733.935477132967</v>
      </c>
      <c r="N174" s="266">
        <v>61562.220519840615</v>
      </c>
      <c r="O174" s="226">
        <v>57937.924994527719</v>
      </c>
      <c r="P174" s="226">
        <v>7874.76</v>
      </c>
      <c r="Q174" s="226">
        <v>164071.97599697358</v>
      </c>
      <c r="R174" s="226">
        <v>85603.445477132962</v>
      </c>
      <c r="S174" s="226">
        <v>78468.530519840613</v>
      </c>
      <c r="T174" s="268">
        <v>109.85471669665</v>
      </c>
      <c r="U174" s="269"/>
      <c r="Y174" s="197"/>
    </row>
    <row r="175" spans="1:25" s="163" customFormat="1" ht="18" customHeight="1" x14ac:dyDescent="0.3">
      <c r="A175" s="261" t="s">
        <v>209</v>
      </c>
      <c r="B175" s="262">
        <f>SUM(B163:B174)</f>
        <v>1648757.1454288536</v>
      </c>
      <c r="C175" s="262">
        <f t="shared" ref="C175:S175" si="8">SUM(C163:C174)</f>
        <v>474105.65311692003</v>
      </c>
      <c r="D175" s="262">
        <f t="shared" si="8"/>
        <v>272513.09569891996</v>
      </c>
      <c r="E175" s="262">
        <f t="shared" si="8"/>
        <v>16539.27</v>
      </c>
      <c r="F175" s="262">
        <f t="shared" si="8"/>
        <v>201592.55741800001</v>
      </c>
      <c r="G175" s="262">
        <f t="shared" si="8"/>
        <v>89838.36</v>
      </c>
      <c r="H175" s="262">
        <f t="shared" si="8"/>
        <v>111754.19741800001</v>
      </c>
      <c r="I175" s="262">
        <f t="shared" si="8"/>
        <v>1174651.4923119335</v>
      </c>
      <c r="J175" s="262">
        <f t="shared" si="8"/>
        <v>109445.5697807932</v>
      </c>
      <c r="K175" s="262">
        <f t="shared" si="8"/>
        <v>40446.395887407925</v>
      </c>
      <c r="L175" s="262">
        <f t="shared" si="8"/>
        <v>1065205.92253114</v>
      </c>
      <c r="M175" s="262">
        <f t="shared" si="8"/>
        <v>669633.68816707656</v>
      </c>
      <c r="N175" s="262">
        <f t="shared" si="8"/>
        <v>395572.23436406365</v>
      </c>
      <c r="O175" s="262">
        <f t="shared" si="8"/>
        <v>381958.66547971324</v>
      </c>
      <c r="P175" s="262">
        <f t="shared" si="8"/>
        <v>56985.665887407929</v>
      </c>
      <c r="Q175" s="262">
        <f t="shared" si="8"/>
        <v>1266798.4799491405</v>
      </c>
      <c r="R175" s="262">
        <f t="shared" si="8"/>
        <v>759472.04816707643</v>
      </c>
      <c r="S175" s="262">
        <f t="shared" si="8"/>
        <v>507326.43178206362</v>
      </c>
      <c r="T175" s="225">
        <v>109.85471669665</v>
      </c>
      <c r="U175" s="216">
        <f>B175/T175*100</f>
        <v>1500852.3939683805</v>
      </c>
      <c r="Y175" s="197"/>
    </row>
    <row r="176" spans="1:25" s="163" customFormat="1" ht="18" customHeight="1" x14ac:dyDescent="0.3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7"/>
      <c r="U176" s="224"/>
      <c r="Y176" s="197"/>
    </row>
    <row r="177" spans="1:25" s="163" customFormat="1" ht="18" customHeight="1" x14ac:dyDescent="0.3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7"/>
      <c r="U177" s="224"/>
      <c r="Y177" s="197"/>
    </row>
    <row r="178" spans="1:25" s="163" customFormat="1" ht="18" customHeight="1" x14ac:dyDescent="0.3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7">
        <v>32261.136029994068</v>
      </c>
      <c r="U178" s="224"/>
      <c r="Y178" s="197"/>
    </row>
    <row r="179" spans="1:25" s="163" customFormat="1" ht="18" customHeight="1" x14ac:dyDescent="0.3">
      <c r="A179" s="161">
        <v>2017.4</v>
      </c>
      <c r="B179" s="172">
        <v>158022</v>
      </c>
      <c r="C179" s="172">
        <v>31810</v>
      </c>
      <c r="D179" s="172">
        <v>23551</v>
      </c>
      <c r="E179" s="172">
        <v>243</v>
      </c>
      <c r="F179" s="172">
        <v>8259</v>
      </c>
      <c r="G179" s="172">
        <v>1201</v>
      </c>
      <c r="H179" s="172">
        <v>7058</v>
      </c>
      <c r="I179" s="172">
        <v>126212</v>
      </c>
      <c r="J179" s="172">
        <v>16683</v>
      </c>
      <c r="K179" s="172">
        <v>8385</v>
      </c>
      <c r="L179" s="172">
        <v>109529</v>
      </c>
      <c r="M179" s="172">
        <v>52806</v>
      </c>
      <c r="N179" s="172">
        <v>56722</v>
      </c>
      <c r="O179" s="172">
        <v>40234.078930835494</v>
      </c>
      <c r="P179" s="172">
        <v>8628.33</v>
      </c>
      <c r="Q179" s="172">
        <v>117787.63444291307</v>
      </c>
      <c r="R179" s="172">
        <v>54007.814848323018</v>
      </c>
      <c r="S179" s="172">
        <v>63779.819594590052</v>
      </c>
      <c r="T179" s="227"/>
      <c r="U179" s="224"/>
      <c r="Y179" s="197"/>
    </row>
    <row r="180" spans="1:25" s="274" customFormat="1" ht="18" customHeight="1" x14ac:dyDescent="0.3">
      <c r="A180" s="270">
        <v>2017.5</v>
      </c>
      <c r="B180" s="271">
        <v>138305</v>
      </c>
      <c r="C180" s="271">
        <v>34179</v>
      </c>
      <c r="D180" s="271">
        <v>22469</v>
      </c>
      <c r="E180" s="271">
        <v>484</v>
      </c>
      <c r="F180" s="271">
        <v>11709</v>
      </c>
      <c r="G180" s="271">
        <v>1880</v>
      </c>
      <c r="H180" s="271">
        <v>9829</v>
      </c>
      <c r="I180" s="271">
        <v>104127</v>
      </c>
      <c r="J180" s="271">
        <v>17384</v>
      </c>
      <c r="K180" s="271">
        <v>8117</v>
      </c>
      <c r="L180" s="271">
        <v>86743</v>
      </c>
      <c r="M180" s="271">
        <v>59645</v>
      </c>
      <c r="N180" s="271">
        <v>27098</v>
      </c>
      <c r="O180" s="271">
        <v>39854</v>
      </c>
      <c r="P180" s="271">
        <v>8601</v>
      </c>
      <c r="Q180" s="271">
        <v>98452</v>
      </c>
      <c r="R180" s="271">
        <v>61525</v>
      </c>
      <c r="S180" s="271">
        <v>36927</v>
      </c>
      <c r="T180" s="225"/>
      <c r="U180" s="193"/>
      <c r="Y180" s="275"/>
    </row>
    <row r="181" spans="1:25" ht="18" customHeight="1" x14ac:dyDescent="0.3">
      <c r="A181" s="164" t="s">
        <v>155</v>
      </c>
      <c r="B181" s="165">
        <f>(B180-B179)/B179*100</f>
        <v>-12.47737656781967</v>
      </c>
      <c r="C181" s="165">
        <f t="shared" ref="C181:S181" si="9">(C180-C179)/C179*100</f>
        <v>7.4473436026406787</v>
      </c>
      <c r="D181" s="165">
        <f t="shared" si="9"/>
        <v>-4.5942847437476111</v>
      </c>
      <c r="E181" s="165">
        <f t="shared" si="9"/>
        <v>99.176954732510296</v>
      </c>
      <c r="F181" s="165">
        <f t="shared" si="9"/>
        <v>41.772611696331275</v>
      </c>
      <c r="G181" s="165">
        <f t="shared" si="9"/>
        <v>56.536219816819319</v>
      </c>
      <c r="H181" s="165">
        <f t="shared" si="9"/>
        <v>39.260413714933406</v>
      </c>
      <c r="I181" s="165">
        <f t="shared" si="9"/>
        <v>-17.49833613285583</v>
      </c>
      <c r="J181" s="165">
        <f t="shared" si="9"/>
        <v>4.2018821554876222</v>
      </c>
      <c r="K181" s="165">
        <f t="shared" si="9"/>
        <v>-3.1961836612999401</v>
      </c>
      <c r="L181" s="165">
        <f t="shared" si="9"/>
        <v>-20.803622784833241</v>
      </c>
      <c r="M181" s="165">
        <f t="shared" si="9"/>
        <v>12.95117979017536</v>
      </c>
      <c r="N181" s="165">
        <f t="shared" si="9"/>
        <v>-52.226649271887446</v>
      </c>
      <c r="O181" s="165">
        <f t="shared" si="9"/>
        <v>-0.94466914848198713</v>
      </c>
      <c r="P181" s="165">
        <f t="shared" si="9"/>
        <v>-0.31674727322668378</v>
      </c>
      <c r="Q181" s="165">
        <f t="shared" si="9"/>
        <v>-16.415674306019174</v>
      </c>
      <c r="R181" s="165">
        <f t="shared" si="9"/>
        <v>13.918698937900828</v>
      </c>
      <c r="S181" s="165">
        <f t="shared" si="9"/>
        <v>-42.102376214415898</v>
      </c>
      <c r="T181" s="165">
        <f t="shared" ref="C181:U181" si="10">(T179-T178)/T178*100</f>
        <v>-100</v>
      </c>
      <c r="U181" s="165" t="e">
        <f t="shared" si="10"/>
        <v>#DIV/0!</v>
      </c>
    </row>
    <row r="182" spans="1:25" s="174" customFormat="1" ht="18" customHeight="1" x14ac:dyDescent="0.3">
      <c r="A182" s="173" t="s">
        <v>156</v>
      </c>
      <c r="B182" s="165">
        <f>(B180-B167)/B167*100</f>
        <v>26.055762213758214</v>
      </c>
      <c r="C182" s="165">
        <f t="shared" ref="C182:S182" si="11">(C180-C167)/C167*100</f>
        <v>12.612397412804391</v>
      </c>
      <c r="D182" s="165">
        <f t="shared" si="11"/>
        <v>17.846610067705804</v>
      </c>
      <c r="E182" s="165">
        <f t="shared" si="11"/>
        <v>-19.734660033167494</v>
      </c>
      <c r="F182" s="165">
        <f t="shared" si="11"/>
        <v>3.7599581734560883</v>
      </c>
      <c r="G182" s="165">
        <f t="shared" si="11"/>
        <v>-22.838872790852303</v>
      </c>
      <c r="H182" s="165">
        <f t="shared" si="11"/>
        <v>11.084238221386403</v>
      </c>
      <c r="I182" s="165">
        <f t="shared" si="11"/>
        <v>31.197990898086118</v>
      </c>
      <c r="J182" s="165">
        <f t="shared" si="11"/>
        <v>230.33098453013915</v>
      </c>
      <c r="K182" s="165">
        <f t="shared" si="11"/>
        <v>269.65015984625609</v>
      </c>
      <c r="L182" s="165">
        <f t="shared" si="11"/>
        <v>17.056223352816264</v>
      </c>
      <c r="M182" s="165">
        <f t="shared" si="11"/>
        <v>23.575609301910887</v>
      </c>
      <c r="N182" s="165">
        <f t="shared" si="11"/>
        <v>4.8777186555432008</v>
      </c>
      <c r="O182" s="165">
        <f t="shared" si="11"/>
        <v>63.813336489485614</v>
      </c>
      <c r="P182" s="165">
        <f t="shared" si="11"/>
        <v>207.3036879300858</v>
      </c>
      <c r="Q182" s="165">
        <f t="shared" si="11"/>
        <v>15.299025038548814</v>
      </c>
      <c r="R182" s="165">
        <f t="shared" si="11"/>
        <v>21.345204001823664</v>
      </c>
      <c r="S182" s="165">
        <f t="shared" si="11"/>
        <v>6.4609757349149852</v>
      </c>
      <c r="T182" s="220" t="e">
        <f t="shared" ref="T182:U182" si="12">(T178-T165)/T165*100</f>
        <v>#DIV/0!</v>
      </c>
      <c r="U182" s="220" t="e">
        <f t="shared" si="12"/>
        <v>#DIV/0!</v>
      </c>
    </row>
    <row r="183" spans="1:25" ht="18" customHeight="1" x14ac:dyDescent="0.3">
      <c r="A183" s="166" t="s">
        <v>211</v>
      </c>
      <c r="B183" s="165">
        <f>(B180-B154)/B154*100</f>
        <v>-10.745631017837322</v>
      </c>
      <c r="C183" s="165">
        <f t="shared" ref="C183:S183" si="13">(C180-C154)/C154*100</f>
        <v>-19.983612314175346</v>
      </c>
      <c r="D183" s="165">
        <f t="shared" si="13"/>
        <v>-20.825258113393708</v>
      </c>
      <c r="E183" s="165">
        <f t="shared" si="13"/>
        <v>-79.298545765611635</v>
      </c>
      <c r="F183" s="165">
        <f t="shared" si="13"/>
        <v>-18.324497767857142</v>
      </c>
      <c r="G183" s="165">
        <f t="shared" si="13"/>
        <v>-39.296092993219247</v>
      </c>
      <c r="H183" s="165">
        <f t="shared" si="13"/>
        <v>-12.537818117102686</v>
      </c>
      <c r="I183" s="165">
        <f t="shared" si="13"/>
        <v>-7.2290874101264242</v>
      </c>
      <c r="J183" s="165">
        <f t="shared" si="13"/>
        <v>325.45276554087127</v>
      </c>
      <c r="K183" s="165">
        <f t="shared" si="13"/>
        <v>1513.7176938369782</v>
      </c>
      <c r="L183" s="165">
        <f t="shared" si="13"/>
        <v>-19.797512828810504</v>
      </c>
      <c r="M183" s="165">
        <f t="shared" si="13"/>
        <v>-0.69758923814597762</v>
      </c>
      <c r="N183" s="165">
        <f t="shared" si="13"/>
        <v>-43.652658501590736</v>
      </c>
      <c r="O183" s="165">
        <f t="shared" si="13"/>
        <v>22.759895271831205</v>
      </c>
      <c r="P183" s="165">
        <f t="shared" si="13"/>
        <v>202.85211267605635</v>
      </c>
      <c r="Q183" s="165">
        <f t="shared" si="13"/>
        <v>-19.625115314594542</v>
      </c>
      <c r="R183" s="165">
        <f t="shared" si="13"/>
        <v>-2.5902059815392411</v>
      </c>
      <c r="S183" s="165">
        <f t="shared" si="13"/>
        <v>-37.759986516096411</v>
      </c>
      <c r="T183" s="165">
        <f t="shared" ref="T183:U183" si="14">(T163-T137)/T137*100</f>
        <v>-100</v>
      </c>
      <c r="U183" s="165">
        <f t="shared" si="14"/>
        <v>-100</v>
      </c>
    </row>
    <row r="184" spans="1:25" s="221" customFormat="1" ht="18" customHeight="1" x14ac:dyDescent="0.3">
      <c r="T184" s="250"/>
      <c r="U184" s="251"/>
    </row>
    <row r="185" spans="1:25" s="244" customFormat="1" ht="17.25" x14ac:dyDescent="0.3">
      <c r="A185" s="239"/>
      <c r="B185" s="240" t="s">
        <v>166</v>
      </c>
      <c r="C185" s="240" t="s">
        <v>160</v>
      </c>
      <c r="D185" s="239" t="s">
        <v>162</v>
      </c>
      <c r="E185" s="239"/>
      <c r="F185" s="239" t="s">
        <v>163</v>
      </c>
      <c r="G185" s="239"/>
      <c r="H185" s="239"/>
      <c r="I185" s="240" t="s">
        <v>161</v>
      </c>
      <c r="J185" s="239" t="s">
        <v>164</v>
      </c>
      <c r="K185" s="239"/>
      <c r="L185" s="239" t="s">
        <v>165</v>
      </c>
      <c r="M185" s="239" t="s">
        <v>167</v>
      </c>
      <c r="N185" s="241" t="s">
        <v>168</v>
      </c>
      <c r="O185" s="241"/>
      <c r="P185" s="241"/>
      <c r="Q185" s="241"/>
      <c r="R185" s="239"/>
      <c r="S185" s="239"/>
      <c r="T185" s="242"/>
      <c r="U185" s="243"/>
    </row>
    <row r="186" spans="1:25" ht="17.25" x14ac:dyDescent="0.3">
      <c r="A186" s="156" t="s">
        <v>223</v>
      </c>
      <c r="B186" s="157">
        <f>SUM(B176:B180)</f>
        <v>647891.39802315237</v>
      </c>
      <c r="C186" s="157">
        <f>SUM(C176:C180)</f>
        <v>172309.13</v>
      </c>
      <c r="D186" s="157">
        <f t="shared" ref="D186:U186" si="15">SUM(D176:D180)</f>
        <v>106269.48000000001</v>
      </c>
      <c r="E186" s="157">
        <f t="shared" si="15"/>
        <v>5070.41</v>
      </c>
      <c r="F186" s="157">
        <f t="shared" si="15"/>
        <v>66038.649999999994</v>
      </c>
      <c r="G186" s="157">
        <f t="shared" si="15"/>
        <v>24791.040000000001</v>
      </c>
      <c r="H186" s="157">
        <f t="shared" si="15"/>
        <v>41247.61</v>
      </c>
      <c r="I186" s="157">
        <f t="shared" si="15"/>
        <v>475583.50022557977</v>
      </c>
      <c r="J186" s="157">
        <f t="shared" si="15"/>
        <v>90901.434039455751</v>
      </c>
      <c r="K186" s="157">
        <f t="shared" si="15"/>
        <v>24539.431475226411</v>
      </c>
      <c r="L186" s="157">
        <f t="shared" si="15"/>
        <v>384682.06618612399</v>
      </c>
      <c r="M186" s="157">
        <f t="shared" si="15"/>
        <v>231263.93348512703</v>
      </c>
      <c r="N186" s="157">
        <f t="shared" si="15"/>
        <v>153417.13270099697</v>
      </c>
      <c r="O186" s="157">
        <f t="shared" si="15"/>
        <v>197171.83983843966</v>
      </c>
      <c r="P186" s="157">
        <f t="shared" si="15"/>
        <v>29610.48</v>
      </c>
      <c r="Q186" s="157">
        <f t="shared" si="15"/>
        <v>450720.27155846125</v>
      </c>
      <c r="R186" s="157">
        <f t="shared" si="15"/>
        <v>256055.84529286833</v>
      </c>
      <c r="S186" s="157">
        <f t="shared" si="15"/>
        <v>194764.42626559295</v>
      </c>
      <c r="T186" s="157">
        <f t="shared" si="15"/>
        <v>32261.136029994068</v>
      </c>
      <c r="U186" s="157">
        <f t="shared" si="15"/>
        <v>0</v>
      </c>
    </row>
    <row r="187" spans="1:25" x14ac:dyDescent="0.3">
      <c r="A187" t="s">
        <v>224</v>
      </c>
      <c r="B187" s="228">
        <f>SUM(B163:B167)</f>
        <v>551299.71684814035</v>
      </c>
      <c r="C187" s="228">
        <f t="shared" ref="C187:S187" si="16">SUM(C163:C167)</f>
        <v>149869.56311692001</v>
      </c>
      <c r="D187" s="228">
        <f>SUM(D163:D167)</f>
        <v>90872.305698919998</v>
      </c>
      <c r="E187" s="228">
        <f t="shared" si="16"/>
        <v>6489.93</v>
      </c>
      <c r="F187" s="228">
        <f t="shared" si="16"/>
        <v>58997.257417999994</v>
      </c>
      <c r="G187" s="228">
        <f t="shared" si="16"/>
        <v>27673.05</v>
      </c>
      <c r="H187" s="228">
        <f t="shared" si="16"/>
        <v>31324.207417999998</v>
      </c>
      <c r="I187" s="228">
        <f t="shared" si="16"/>
        <v>401430.15373122029</v>
      </c>
      <c r="J187" s="228">
        <f t="shared" si="16"/>
        <v>39004.535761325264</v>
      </c>
      <c r="K187" s="228">
        <f t="shared" si="16"/>
        <v>17758.279515516806</v>
      </c>
      <c r="L187" s="228">
        <f t="shared" si="16"/>
        <v>362425.61796989501</v>
      </c>
      <c r="M187" s="228">
        <f t="shared" si="16"/>
        <v>221133.33250468143</v>
      </c>
      <c r="N187" s="228">
        <f t="shared" si="16"/>
        <v>141292.28546521359</v>
      </c>
      <c r="O187" s="228">
        <f t="shared" si="16"/>
        <v>129876.84146024527</v>
      </c>
      <c r="P187" s="228">
        <f t="shared" si="16"/>
        <v>24248.209515516806</v>
      </c>
      <c r="Q187" s="228">
        <f t="shared" si="16"/>
        <v>421422.87538789504</v>
      </c>
      <c r="R187" s="228">
        <f t="shared" si="16"/>
        <v>248806.38250468142</v>
      </c>
      <c r="S187" s="228">
        <f t="shared" si="16"/>
        <v>172616.49288321359</v>
      </c>
      <c r="T187" s="209">
        <f t="shared" ref="T187" si="17">SUM(T137:T148)</f>
        <v>1321.1999999999998</v>
      </c>
      <c r="U187" s="264">
        <f>B187/T162*100</f>
        <v>500417.28709619882</v>
      </c>
    </row>
    <row r="188" spans="1:25" x14ac:dyDescent="0.3">
      <c r="A188" t="s">
        <v>225</v>
      </c>
      <c r="B188" s="143">
        <f>SUM(B150:B154)</f>
        <v>580446.81452799577</v>
      </c>
      <c r="C188" s="143">
        <f t="shared" ref="C188:S188" si="18">SUM(C150:C154)</f>
        <v>178516</v>
      </c>
      <c r="D188" s="143">
        <f>SUM(D150:D154)</f>
        <v>131024</v>
      </c>
      <c r="E188" s="143">
        <f t="shared" si="18"/>
        <v>5649</v>
      </c>
      <c r="F188" s="143">
        <f t="shared" si="18"/>
        <v>47491</v>
      </c>
      <c r="G188" s="143">
        <f t="shared" si="18"/>
        <v>11051</v>
      </c>
      <c r="H188" s="143">
        <f t="shared" si="18"/>
        <v>36439</v>
      </c>
      <c r="I188" s="143">
        <f t="shared" si="18"/>
        <v>401931</v>
      </c>
      <c r="J188" s="143">
        <f t="shared" si="18"/>
        <v>30541</v>
      </c>
      <c r="K188" s="143">
        <f t="shared" si="18"/>
        <v>16326</v>
      </c>
      <c r="L188" s="143">
        <f t="shared" si="18"/>
        <v>371390</v>
      </c>
      <c r="M188" s="143">
        <f t="shared" si="18"/>
        <v>239020</v>
      </c>
      <c r="N188" s="143">
        <f t="shared" si="18"/>
        <v>132370</v>
      </c>
      <c r="O188" s="143">
        <f t="shared" si="18"/>
        <v>161566</v>
      </c>
      <c r="P188" s="143">
        <f t="shared" si="18"/>
        <v>21974</v>
      </c>
      <c r="Q188" s="143">
        <f t="shared" si="18"/>
        <v>418880</v>
      </c>
      <c r="R188" s="143">
        <f t="shared" si="18"/>
        <v>250071</v>
      </c>
      <c r="S188" s="143">
        <f t="shared" si="18"/>
        <v>168811</v>
      </c>
      <c r="T188" s="210">
        <f t="shared" ref="T188" si="19">SUM(T124:T135)</f>
        <v>1302</v>
      </c>
      <c r="U188" s="143">
        <f>B188/T149*100</f>
        <v>527199.64988918777</v>
      </c>
    </row>
    <row r="189" spans="1:25" hidden="1" x14ac:dyDescent="0.3">
      <c r="A189" t="s">
        <v>202</v>
      </c>
      <c r="B189" s="143">
        <f>SUM(B124:B130)</f>
        <v>458926</v>
      </c>
      <c r="C189" s="143">
        <f t="shared" ref="C189:S189" si="20">SUM(C124:C130)</f>
        <v>172692</v>
      </c>
      <c r="D189" s="143">
        <f t="shared" si="20"/>
        <v>107762</v>
      </c>
      <c r="E189" s="143">
        <f t="shared" si="20"/>
        <v>10668</v>
      </c>
      <c r="F189" s="143">
        <f t="shared" si="20"/>
        <v>64930</v>
      </c>
      <c r="G189" s="143">
        <f t="shared" si="20"/>
        <v>14677</v>
      </c>
      <c r="H189" s="143">
        <f t="shared" si="20"/>
        <v>50253</v>
      </c>
      <c r="I189" s="143">
        <f t="shared" si="20"/>
        <v>286233</v>
      </c>
      <c r="J189" s="143">
        <f t="shared" si="20"/>
        <v>48335</v>
      </c>
      <c r="K189" s="143">
        <f t="shared" si="20"/>
        <v>24478</v>
      </c>
      <c r="L189" s="143">
        <f t="shared" si="20"/>
        <v>237898</v>
      </c>
      <c r="M189" s="143">
        <f t="shared" si="20"/>
        <v>123239</v>
      </c>
      <c r="N189" s="143">
        <f t="shared" si="20"/>
        <v>114657</v>
      </c>
      <c r="O189" s="143">
        <f t="shared" si="20"/>
        <v>156098</v>
      </c>
      <c r="P189" s="143">
        <f t="shared" si="20"/>
        <v>35148</v>
      </c>
      <c r="Q189" s="143">
        <f t="shared" si="20"/>
        <v>302828</v>
      </c>
      <c r="R189" s="143">
        <f t="shared" si="20"/>
        <v>137917</v>
      </c>
      <c r="S189" s="143">
        <f t="shared" si="20"/>
        <v>164911</v>
      </c>
      <c r="T189" s="210"/>
      <c r="U189" s="143"/>
    </row>
    <row r="190" spans="1:25" x14ac:dyDescent="0.3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210"/>
      <c r="U190" s="143"/>
    </row>
    <row r="191" spans="1:25" x14ac:dyDescent="0.3">
      <c r="A191" s="177" t="s">
        <v>170</v>
      </c>
      <c r="B191" s="178">
        <f>100*(B186/B187-1)</f>
        <v>17.520720258526623</v>
      </c>
      <c r="C191" s="178">
        <f>100*(C186/C187-1)</f>
        <v>14.972731231340063</v>
      </c>
      <c r="D191" s="178">
        <f t="shared" ref="D191:U191" si="21">100*(D186/D187-1)</f>
        <v>16.943747803752494</v>
      </c>
      <c r="E191" s="178">
        <f t="shared" si="21"/>
        <v>-21.872655020932431</v>
      </c>
      <c r="F191" s="178">
        <f t="shared" si="21"/>
        <v>11.935118495612773</v>
      </c>
      <c r="G191" s="178">
        <f t="shared" si="21"/>
        <v>-10.414500750730394</v>
      </c>
      <c r="H191" s="178">
        <f t="shared" si="21"/>
        <v>31.679660556383826</v>
      </c>
      <c r="I191" s="178">
        <f t="shared" si="21"/>
        <v>18.472291083546576</v>
      </c>
      <c r="J191" s="178">
        <f t="shared" si="21"/>
        <v>133.05349561316552</v>
      </c>
      <c r="K191" s="178">
        <f t="shared" si="21"/>
        <v>38.185861157238676</v>
      </c>
      <c r="L191" s="178">
        <f t="shared" si="21"/>
        <v>6.14096992947053</v>
      </c>
      <c r="M191" s="178">
        <f t="shared" si="21"/>
        <v>4.5812184285836333</v>
      </c>
      <c r="N191" s="178">
        <f t="shared" si="21"/>
        <v>8.5813936662299426</v>
      </c>
      <c r="O191" s="178">
        <f t="shared" si="21"/>
        <v>51.814471018524969</v>
      </c>
      <c r="P191" s="178">
        <f t="shared" si="21"/>
        <v>22.114088386822097</v>
      </c>
      <c r="Q191" s="178">
        <f t="shared" si="21"/>
        <v>6.952018478731059</v>
      </c>
      <c r="R191" s="178">
        <f t="shared" si="21"/>
        <v>2.9136964716130143</v>
      </c>
      <c r="S191" s="178">
        <f t="shared" si="21"/>
        <v>12.830716817635658</v>
      </c>
      <c r="T191" s="211">
        <f t="shared" si="21"/>
        <v>2341.8056335145375</v>
      </c>
      <c r="U191" s="178">
        <f t="shared" si="21"/>
        <v>-100</v>
      </c>
    </row>
    <row r="192" spans="1:25" x14ac:dyDescent="0.3">
      <c r="A192" t="s">
        <v>171</v>
      </c>
      <c r="B192" s="176">
        <f>100*(B186/B188-1)</f>
        <v>11.619425209526014</v>
      </c>
      <c r="C192" s="176">
        <f t="shared" ref="C192:U192" si="22">100*(C186/C188-1)</f>
        <v>-3.4769264379663434</v>
      </c>
      <c r="D192" s="176">
        <f t="shared" si="22"/>
        <v>-18.893118817926478</v>
      </c>
      <c r="E192" s="176">
        <f t="shared" si="22"/>
        <v>-10.242343777659768</v>
      </c>
      <c r="F192" s="176">
        <f t="shared" si="22"/>
        <v>39.055084121201908</v>
      </c>
      <c r="G192" s="176">
        <f t="shared" si="22"/>
        <v>124.33300153832234</v>
      </c>
      <c r="H192" s="176">
        <f t="shared" si="22"/>
        <v>13.19632810999205</v>
      </c>
      <c r="I192" s="176">
        <f t="shared" si="22"/>
        <v>18.324662746983876</v>
      </c>
      <c r="J192" s="176">
        <f t="shared" si="22"/>
        <v>197.6373859384295</v>
      </c>
      <c r="K192" s="176">
        <f t="shared" si="22"/>
        <v>50.308902825103587</v>
      </c>
      <c r="L192" s="176">
        <f t="shared" si="22"/>
        <v>3.5790048698467913</v>
      </c>
      <c r="M192" s="176">
        <f t="shared" si="22"/>
        <v>-3.2449445715308278</v>
      </c>
      <c r="N192" s="176">
        <f t="shared" si="22"/>
        <v>15.900228677945893</v>
      </c>
      <c r="O192" s="176">
        <f t="shared" si="22"/>
        <v>22.037953429830324</v>
      </c>
      <c r="P192" s="176">
        <f t="shared" si="22"/>
        <v>34.75234367889324</v>
      </c>
      <c r="Q192" s="176">
        <f t="shared" si="22"/>
        <v>7.6012871367602264</v>
      </c>
      <c r="R192" s="176">
        <f t="shared" si="22"/>
        <v>2.3932584317527095</v>
      </c>
      <c r="S192" s="176">
        <f t="shared" si="22"/>
        <v>15.374250650486609</v>
      </c>
      <c r="T192" s="212">
        <f t="shared" si="22"/>
        <v>2377.8138271884845</v>
      </c>
      <c r="U192" s="176">
        <f t="shared" si="22"/>
        <v>-100</v>
      </c>
    </row>
    <row r="193" spans="1:21" hidden="1" x14ac:dyDescent="0.3">
      <c r="A193" t="s">
        <v>203</v>
      </c>
      <c r="B193" s="176">
        <f>100*(B186/B189-1)</f>
        <v>41.175570358435223</v>
      </c>
      <c r="C193" s="176">
        <f t="shared" ref="C193:S193" si="23">100*(C186/C189-1)</f>
        <v>-0.22170685382066901</v>
      </c>
      <c r="D193" s="176">
        <f t="shared" si="23"/>
        <v>-1.3850151259256371</v>
      </c>
      <c r="E193" s="176">
        <f t="shared" si="23"/>
        <v>-52.470847394075747</v>
      </c>
      <c r="F193" s="176">
        <f t="shared" si="23"/>
        <v>1.707454181426149</v>
      </c>
      <c r="G193" s="176">
        <f t="shared" si="23"/>
        <v>68.910812836410713</v>
      </c>
      <c r="H193" s="176">
        <f t="shared" si="23"/>
        <v>-17.920104272381742</v>
      </c>
      <c r="I193" s="176">
        <f t="shared" si="23"/>
        <v>66.152575078897186</v>
      </c>
      <c r="J193" s="176">
        <f t="shared" si="23"/>
        <v>88.065447479995342</v>
      </c>
      <c r="K193" s="176">
        <f t="shared" si="23"/>
        <v>0.2509660724994367</v>
      </c>
      <c r="L193" s="176">
        <f t="shared" si="23"/>
        <v>61.700420426453363</v>
      </c>
      <c r="M193" s="176">
        <f t="shared" si="23"/>
        <v>87.654828005036563</v>
      </c>
      <c r="N193" s="176">
        <f t="shared" si="23"/>
        <v>33.805291173671883</v>
      </c>
      <c r="O193" s="176">
        <f t="shared" si="23"/>
        <v>26.312854641596715</v>
      </c>
      <c r="P193" s="176">
        <f t="shared" si="23"/>
        <v>-15.754865141686579</v>
      </c>
      <c r="Q193" s="176">
        <f t="shared" si="23"/>
        <v>48.837053231029245</v>
      </c>
      <c r="R193" s="176">
        <f t="shared" si="23"/>
        <v>85.659378679110134</v>
      </c>
      <c r="S193" s="176">
        <f t="shared" si="23"/>
        <v>18.102750129216936</v>
      </c>
      <c r="U193" s="202" t="s">
        <v>180</v>
      </c>
    </row>
    <row r="194" spans="1:21" s="195" customFormat="1" hidden="1" x14ac:dyDescent="0.3">
      <c r="A194" s="195" t="s">
        <v>179</v>
      </c>
      <c r="T194" s="213"/>
      <c r="U194" s="196"/>
    </row>
    <row r="195" spans="1:21" hidden="1" x14ac:dyDescent="0.3">
      <c r="A195" s="195" t="s">
        <v>190</v>
      </c>
      <c r="B195" s="221" t="e">
        <f>B186/#REF!-1</f>
        <v>#REF!</v>
      </c>
      <c r="C195" s="221" t="e">
        <f>C186/#REF!-1</f>
        <v>#REF!</v>
      </c>
      <c r="D195" s="221" t="e">
        <f>D186/#REF!-1</f>
        <v>#REF!</v>
      </c>
      <c r="E195" s="221" t="e">
        <f>E186/#REF!-1</f>
        <v>#REF!</v>
      </c>
      <c r="F195" s="221" t="e">
        <f>F186/#REF!-1</f>
        <v>#REF!</v>
      </c>
      <c r="G195" s="221" t="e">
        <f>G186/#REF!-1</f>
        <v>#REF!</v>
      </c>
      <c r="H195" s="221" t="e">
        <f>H186/#REF!-1</f>
        <v>#REF!</v>
      </c>
      <c r="I195" s="221" t="e">
        <f>I186/#REF!-1</f>
        <v>#REF!</v>
      </c>
      <c r="J195" s="221" t="e">
        <f>J186/#REF!-1</f>
        <v>#REF!</v>
      </c>
      <c r="K195" s="221" t="e">
        <f>K186/#REF!-1</f>
        <v>#REF!</v>
      </c>
      <c r="L195" s="221" t="e">
        <f>L186/#REF!-1</f>
        <v>#REF!</v>
      </c>
      <c r="M195" s="221" t="e">
        <f>M186/#REF!-1</f>
        <v>#REF!</v>
      </c>
      <c r="N195" s="221" t="e">
        <f>N186/#REF!-1</f>
        <v>#REF!</v>
      </c>
      <c r="O195" s="221" t="e">
        <f>O186/#REF!-1</f>
        <v>#REF!</v>
      </c>
      <c r="P195" s="221" t="e">
        <f>P186/#REF!-1</f>
        <v>#REF!</v>
      </c>
      <c r="Q195" s="221" t="e">
        <f>Q186/#REF!-1</f>
        <v>#REF!</v>
      </c>
      <c r="R195" s="221" t="e">
        <f>R186/#REF!-1</f>
        <v>#REF!</v>
      </c>
      <c r="S195" s="221" t="e">
        <f>S186/#REF!-1</f>
        <v>#REF!</v>
      </c>
    </row>
    <row r="196" spans="1:21" hidden="1" x14ac:dyDescent="0.3">
      <c r="A196" s="195" t="s">
        <v>191</v>
      </c>
      <c r="B196" s="221" t="e">
        <f>B186/#REF!-1</f>
        <v>#REF!</v>
      </c>
      <c r="C196" s="221" t="e">
        <f>C186/#REF!-1</f>
        <v>#REF!</v>
      </c>
      <c r="D196" s="221" t="e">
        <f>D186/#REF!-1</f>
        <v>#REF!</v>
      </c>
      <c r="E196" s="221" t="e">
        <f>E186/#REF!-1</f>
        <v>#REF!</v>
      </c>
      <c r="F196" s="221" t="e">
        <f>F186/#REF!-1</f>
        <v>#REF!</v>
      </c>
      <c r="G196" s="221" t="e">
        <f>G186/#REF!-1</f>
        <v>#REF!</v>
      </c>
      <c r="H196" s="221" t="e">
        <f>H186/#REF!-1</f>
        <v>#REF!</v>
      </c>
      <c r="I196" s="221" t="e">
        <f>I186/#REF!-1</f>
        <v>#REF!</v>
      </c>
      <c r="J196" s="221" t="e">
        <f>J186/#REF!-1</f>
        <v>#REF!</v>
      </c>
      <c r="K196" s="221" t="e">
        <f>K186/#REF!-1</f>
        <v>#REF!</v>
      </c>
      <c r="L196" s="221" t="e">
        <f>L186/#REF!-1</f>
        <v>#REF!</v>
      </c>
      <c r="M196" s="221" t="e">
        <f>M186/#REF!-1</f>
        <v>#REF!</v>
      </c>
      <c r="N196" s="221" t="e">
        <f>N186/#REF!-1</f>
        <v>#REF!</v>
      </c>
      <c r="O196" s="221" t="e">
        <f>O186/#REF!-1</f>
        <v>#REF!</v>
      </c>
      <c r="P196" s="221" t="e">
        <f>P186/#REF!-1</f>
        <v>#REF!</v>
      </c>
      <c r="Q196" s="221" t="e">
        <f>Q186/#REF!-1</f>
        <v>#REF!</v>
      </c>
      <c r="R196" s="221" t="e">
        <f>R186/#REF!-1</f>
        <v>#REF!</v>
      </c>
      <c r="S196" s="221" t="e">
        <f>S186/#REF!-1</f>
        <v>#REF!</v>
      </c>
    </row>
    <row r="197" spans="1:21" hidden="1" x14ac:dyDescent="0.3">
      <c r="A197" s="195" t="s">
        <v>192</v>
      </c>
      <c r="B197" s="221" t="e">
        <f>B186/#REF!-1</f>
        <v>#REF!</v>
      </c>
      <c r="C197" s="221" t="e">
        <f>C186/#REF!-1</f>
        <v>#REF!</v>
      </c>
      <c r="D197" s="221" t="e">
        <f>D186/#REF!-1</f>
        <v>#REF!</v>
      </c>
      <c r="E197" s="221" t="e">
        <f>E186/#REF!-1</f>
        <v>#REF!</v>
      </c>
      <c r="F197" s="221" t="e">
        <f>F186/#REF!-1</f>
        <v>#REF!</v>
      </c>
      <c r="G197" s="221" t="e">
        <f>G186/#REF!-1</f>
        <v>#REF!</v>
      </c>
      <c r="H197" s="221" t="e">
        <f>H186/#REF!-1</f>
        <v>#REF!</v>
      </c>
      <c r="I197" s="221" t="e">
        <f>I186/#REF!-1</f>
        <v>#REF!</v>
      </c>
      <c r="J197" s="221" t="e">
        <f>J186/#REF!-1</f>
        <v>#REF!</v>
      </c>
      <c r="K197" s="221" t="e">
        <f>K186/#REF!-1</f>
        <v>#REF!</v>
      </c>
      <c r="L197" s="221" t="e">
        <f>L186/#REF!-1</f>
        <v>#REF!</v>
      </c>
      <c r="M197" s="221" t="e">
        <f>M186/#REF!-1</f>
        <v>#REF!</v>
      </c>
      <c r="N197" s="221" t="e">
        <f>N186/#REF!-1</f>
        <v>#REF!</v>
      </c>
      <c r="O197" s="221" t="e">
        <f>O186/#REF!-1</f>
        <v>#REF!</v>
      </c>
      <c r="P197" s="221" t="e">
        <f>P186/#REF!-1</f>
        <v>#REF!</v>
      </c>
      <c r="Q197" s="221" t="e">
        <f>Q186/#REF!-1</f>
        <v>#REF!</v>
      </c>
      <c r="R197" s="221" t="e">
        <f>R186/#REF!-1</f>
        <v>#REF!</v>
      </c>
      <c r="S197" s="221" t="e">
        <f>S186/#REF!-1</f>
        <v>#REF!</v>
      </c>
    </row>
    <row r="198" spans="1:21" hidden="1" x14ac:dyDescent="0.3">
      <c r="A198" s="195" t="s">
        <v>193</v>
      </c>
      <c r="B198" s="221" t="e">
        <f>B186/#REF!-1</f>
        <v>#REF!</v>
      </c>
      <c r="C198" s="221" t="e">
        <f>C186/#REF!-1</f>
        <v>#REF!</v>
      </c>
      <c r="D198" s="221" t="e">
        <f>D186/#REF!-1</f>
        <v>#REF!</v>
      </c>
      <c r="E198" s="221" t="e">
        <f>E186/#REF!-1</f>
        <v>#REF!</v>
      </c>
      <c r="F198" s="221" t="e">
        <f>F186/#REF!-1</f>
        <v>#REF!</v>
      </c>
      <c r="G198" s="221" t="e">
        <f>G186/#REF!-1</f>
        <v>#REF!</v>
      </c>
      <c r="H198" s="221" t="e">
        <f>H186/#REF!-1</f>
        <v>#REF!</v>
      </c>
      <c r="I198" s="221" t="e">
        <f>I186/#REF!-1</f>
        <v>#REF!</v>
      </c>
      <c r="J198" s="221" t="e">
        <f>J186/#REF!-1</f>
        <v>#REF!</v>
      </c>
      <c r="K198" s="221" t="e">
        <f>K186/#REF!-1</f>
        <v>#REF!</v>
      </c>
      <c r="L198" s="221" t="e">
        <f>L186/#REF!-1</f>
        <v>#REF!</v>
      </c>
      <c r="M198" s="221" t="e">
        <f>M186/#REF!-1</f>
        <v>#REF!</v>
      </c>
      <c r="N198" s="221" t="e">
        <f>N186/#REF!-1</f>
        <v>#REF!</v>
      </c>
      <c r="O198" s="221" t="e">
        <f>O186/#REF!-1</f>
        <v>#REF!</v>
      </c>
      <c r="P198" s="221" t="e">
        <f>P186/#REF!-1</f>
        <v>#REF!</v>
      </c>
      <c r="Q198" s="221" t="e">
        <f>Q186/#REF!-1</f>
        <v>#REF!</v>
      </c>
      <c r="R198" s="221" t="e">
        <f>R186/#REF!-1</f>
        <v>#REF!</v>
      </c>
      <c r="S198" s="221" t="e">
        <f>S186/#REF!-1</f>
        <v>#REF!</v>
      </c>
    </row>
    <row r="199" spans="1:21" hidden="1" x14ac:dyDescent="0.3">
      <c r="A199" s="195" t="s">
        <v>194</v>
      </c>
      <c r="B199" s="221" t="e">
        <f>B186/#REF!-1</f>
        <v>#REF!</v>
      </c>
      <c r="C199" s="221" t="e">
        <f>C186/#REF!-1</f>
        <v>#REF!</v>
      </c>
      <c r="D199" s="221" t="e">
        <f>D186/#REF!-1</f>
        <v>#REF!</v>
      </c>
      <c r="E199" s="221" t="e">
        <f>E186/#REF!-1</f>
        <v>#REF!</v>
      </c>
      <c r="F199" s="221" t="e">
        <f>F186/#REF!-1</f>
        <v>#REF!</v>
      </c>
      <c r="G199" s="221" t="e">
        <f>G186/#REF!-1</f>
        <v>#REF!</v>
      </c>
      <c r="H199" s="221" t="e">
        <f>H186/#REF!-1</f>
        <v>#REF!</v>
      </c>
      <c r="I199" s="221" t="e">
        <f>I186/#REF!-1</f>
        <v>#REF!</v>
      </c>
      <c r="J199" s="221" t="e">
        <f>J186/#REF!-1</f>
        <v>#REF!</v>
      </c>
      <c r="K199" s="221" t="e">
        <f>K186/#REF!-1</f>
        <v>#REF!</v>
      </c>
      <c r="L199" s="221" t="e">
        <f>L186/#REF!-1</f>
        <v>#REF!</v>
      </c>
      <c r="M199" s="221" t="e">
        <f>M186/#REF!-1</f>
        <v>#REF!</v>
      </c>
      <c r="N199" s="221" t="e">
        <f>N186/#REF!-1</f>
        <v>#REF!</v>
      </c>
      <c r="O199" s="221" t="e">
        <f>O186/#REF!-1</f>
        <v>#REF!</v>
      </c>
      <c r="P199" s="221" t="e">
        <f>P186/#REF!-1</f>
        <v>#REF!</v>
      </c>
      <c r="Q199" s="221" t="e">
        <f>Q186/#REF!-1</f>
        <v>#REF!</v>
      </c>
      <c r="R199" s="221" t="e">
        <f>R186/#REF!-1</f>
        <v>#REF!</v>
      </c>
      <c r="S199" s="221" t="e">
        <f>S186/#REF!-1</f>
        <v>#REF!</v>
      </c>
    </row>
    <row r="200" spans="1:21" hidden="1" x14ac:dyDescent="0.3">
      <c r="A200" s="195" t="s">
        <v>195</v>
      </c>
      <c r="B200" s="221" t="e">
        <f>B186/#REF!-1</f>
        <v>#REF!</v>
      </c>
      <c r="C200" s="221" t="e">
        <f>C186/#REF!-1</f>
        <v>#REF!</v>
      </c>
      <c r="D200" s="221" t="e">
        <f>D186/#REF!-1</f>
        <v>#REF!</v>
      </c>
      <c r="E200" s="221" t="e">
        <f>E186/#REF!-1</f>
        <v>#REF!</v>
      </c>
      <c r="F200" s="221" t="e">
        <f>F186/#REF!-1</f>
        <v>#REF!</v>
      </c>
      <c r="G200" s="221" t="e">
        <f>G186/#REF!-1</f>
        <v>#REF!</v>
      </c>
      <c r="H200" s="221" t="e">
        <f>H186/#REF!-1</f>
        <v>#REF!</v>
      </c>
      <c r="I200" s="221" t="e">
        <f>I186/#REF!-1</f>
        <v>#REF!</v>
      </c>
      <c r="J200" s="221" t="e">
        <f>J186/#REF!-1</f>
        <v>#REF!</v>
      </c>
      <c r="K200" s="221" t="e">
        <f>K186/#REF!-1</f>
        <v>#REF!</v>
      </c>
      <c r="L200" s="221" t="e">
        <f>L186/#REF!-1</f>
        <v>#REF!</v>
      </c>
      <c r="M200" s="221" t="e">
        <f>M186/#REF!-1</f>
        <v>#REF!</v>
      </c>
      <c r="N200" s="221" t="e">
        <f>N186/#REF!-1</f>
        <v>#REF!</v>
      </c>
      <c r="O200" s="221" t="e">
        <f>O186/#REF!-1</f>
        <v>#REF!</v>
      </c>
      <c r="P200" s="221" t="e">
        <f>P186/#REF!-1</f>
        <v>#REF!</v>
      </c>
      <c r="Q200" s="221" t="e">
        <f>Q186/#REF!-1</f>
        <v>#REF!</v>
      </c>
      <c r="R200" s="221" t="e">
        <f>R186/#REF!-1</f>
        <v>#REF!</v>
      </c>
      <c r="S200" s="221" t="e">
        <f>S186/#REF!-1</f>
        <v>#REF!</v>
      </c>
    </row>
    <row r="201" spans="1:21" hidden="1" x14ac:dyDescent="0.3">
      <c r="A201" s="195" t="s">
        <v>196</v>
      </c>
      <c r="B201" s="221" t="e">
        <f>B186/#REF!-1</f>
        <v>#REF!</v>
      </c>
      <c r="C201" s="221" t="e">
        <f>C186/#REF!-1</f>
        <v>#REF!</v>
      </c>
      <c r="D201" s="221" t="e">
        <f>D186/#REF!-1</f>
        <v>#REF!</v>
      </c>
      <c r="E201" s="221" t="e">
        <f>E186/#REF!-1</f>
        <v>#REF!</v>
      </c>
      <c r="F201" s="221" t="e">
        <f>F186/#REF!-1</f>
        <v>#REF!</v>
      </c>
      <c r="G201" s="221" t="e">
        <f>G186/#REF!-1</f>
        <v>#REF!</v>
      </c>
      <c r="H201" s="221" t="e">
        <f>H186/#REF!-1</f>
        <v>#REF!</v>
      </c>
      <c r="I201" s="221" t="e">
        <f>I186/#REF!-1</f>
        <v>#REF!</v>
      </c>
      <c r="J201" s="221" t="e">
        <f>J186/#REF!-1</f>
        <v>#REF!</v>
      </c>
      <c r="K201" s="221" t="e">
        <f>K186/#REF!-1</f>
        <v>#REF!</v>
      </c>
      <c r="L201" s="221" t="e">
        <f>L186/#REF!-1</f>
        <v>#REF!</v>
      </c>
      <c r="M201" s="221" t="e">
        <f>M186/#REF!-1</f>
        <v>#REF!</v>
      </c>
      <c r="N201" s="221" t="e">
        <f>N186/#REF!-1</f>
        <v>#REF!</v>
      </c>
      <c r="O201" s="221" t="e">
        <f>O186/#REF!-1</f>
        <v>#REF!</v>
      </c>
      <c r="P201" s="221" t="e">
        <f>P186/#REF!-1</f>
        <v>#REF!</v>
      </c>
      <c r="Q201" s="221" t="e">
        <f>Q186/#REF!-1</f>
        <v>#REF!</v>
      </c>
      <c r="R201" s="221" t="e">
        <f>R186/#REF!-1</f>
        <v>#REF!</v>
      </c>
      <c r="S201" s="221" t="e">
        <f>S186/#REF!-1</f>
        <v>#REF!</v>
      </c>
    </row>
    <row r="202" spans="1:21" hidden="1" x14ac:dyDescent="0.3">
      <c r="A202" s="195" t="s">
        <v>197</v>
      </c>
      <c r="B202" s="221" t="e">
        <f>B186/#REF!-1</f>
        <v>#REF!</v>
      </c>
      <c r="C202" s="221" t="e">
        <f>C186/#REF!-1</f>
        <v>#REF!</v>
      </c>
      <c r="D202" s="221" t="e">
        <f>D186/#REF!-1</f>
        <v>#REF!</v>
      </c>
      <c r="E202" s="221" t="e">
        <f>E186/#REF!-1</f>
        <v>#REF!</v>
      </c>
      <c r="F202" s="221" t="e">
        <f>F186/#REF!-1</f>
        <v>#REF!</v>
      </c>
      <c r="G202" s="221" t="e">
        <f>G186/#REF!-1</f>
        <v>#REF!</v>
      </c>
      <c r="H202" s="221" t="e">
        <f>H186/#REF!-1</f>
        <v>#REF!</v>
      </c>
      <c r="I202" s="221" t="e">
        <f>I186/#REF!-1</f>
        <v>#REF!</v>
      </c>
      <c r="J202" s="221" t="e">
        <f>J186/#REF!-1</f>
        <v>#REF!</v>
      </c>
      <c r="K202" s="221" t="e">
        <f>K186/#REF!-1</f>
        <v>#REF!</v>
      </c>
      <c r="L202" s="221" t="e">
        <f>L186/#REF!-1</f>
        <v>#REF!</v>
      </c>
      <c r="M202" s="221" t="e">
        <f>M186/#REF!-1</f>
        <v>#REF!</v>
      </c>
      <c r="N202" s="221" t="e">
        <f>N186/#REF!-1</f>
        <v>#REF!</v>
      </c>
      <c r="O202" s="221" t="e">
        <f>O186/#REF!-1</f>
        <v>#REF!</v>
      </c>
      <c r="P202" s="221" t="e">
        <f>P186/#REF!-1</f>
        <v>#REF!</v>
      </c>
      <c r="Q202" s="221" t="e">
        <f>Q186/#REF!-1</f>
        <v>#REF!</v>
      </c>
      <c r="R202" s="221" t="e">
        <f>R186/#REF!-1</f>
        <v>#REF!</v>
      </c>
      <c r="S202" s="221" t="e">
        <f>S186/#REF!-1</f>
        <v>#REF!</v>
      </c>
    </row>
    <row r="203" spans="1:21" hidden="1" x14ac:dyDescent="0.3">
      <c r="A203" s="195" t="s">
        <v>198</v>
      </c>
      <c r="B203" s="221" t="e">
        <f>B186/#REF!-1</f>
        <v>#REF!</v>
      </c>
      <c r="C203" s="221" t="e">
        <f>C186/#REF!-1</f>
        <v>#REF!</v>
      </c>
      <c r="D203" s="221" t="e">
        <f>D186/#REF!-1</f>
        <v>#REF!</v>
      </c>
      <c r="E203" s="221" t="e">
        <f>E186/#REF!-1</f>
        <v>#REF!</v>
      </c>
      <c r="F203" s="221" t="e">
        <f>F186/#REF!-1</f>
        <v>#REF!</v>
      </c>
      <c r="G203" s="221" t="e">
        <f>G186/#REF!-1</f>
        <v>#REF!</v>
      </c>
      <c r="H203" s="221" t="e">
        <f>H186/#REF!-1</f>
        <v>#REF!</v>
      </c>
      <c r="I203" s="221" t="e">
        <f>I186/#REF!-1</f>
        <v>#REF!</v>
      </c>
      <c r="J203" s="221" t="e">
        <f>J186/#REF!-1</f>
        <v>#REF!</v>
      </c>
      <c r="K203" s="221" t="e">
        <f>K186/#REF!-1</f>
        <v>#REF!</v>
      </c>
      <c r="L203" s="221" t="e">
        <f>L186/#REF!-1</f>
        <v>#REF!</v>
      </c>
      <c r="M203" s="221" t="e">
        <f>M186/#REF!-1</f>
        <v>#REF!</v>
      </c>
      <c r="N203" s="221" t="e">
        <f>N186/#REF!-1</f>
        <v>#REF!</v>
      </c>
      <c r="O203" s="221" t="e">
        <f>O186/#REF!-1</f>
        <v>#REF!</v>
      </c>
      <c r="P203" s="221" t="e">
        <f>P186/#REF!-1</f>
        <v>#REF!</v>
      </c>
      <c r="Q203" s="221" t="e">
        <f>Q186/#REF!-1</f>
        <v>#REF!</v>
      </c>
      <c r="R203" s="221" t="e">
        <f>R186/#REF!-1</f>
        <v>#REF!</v>
      </c>
      <c r="S203" s="221" t="e">
        <f>S186/#REF!-1</f>
        <v>#REF!</v>
      </c>
    </row>
    <row r="204" spans="1:21" hidden="1" x14ac:dyDescent="0.3">
      <c r="F204" s="247"/>
    </row>
    <row r="205" spans="1:21" hidden="1" x14ac:dyDescent="0.3">
      <c r="A205" s="233" t="s">
        <v>199</v>
      </c>
      <c r="B205" s="237">
        <f t="shared" ref="B205:S205" si="24">AVERAGE(B187:B189)</f>
        <v>530224.17712537863</v>
      </c>
      <c r="C205" s="237">
        <f t="shared" si="24"/>
        <v>167025.85437230667</v>
      </c>
      <c r="D205" s="245">
        <f t="shared" si="24"/>
        <v>109886.10189963999</v>
      </c>
      <c r="E205" s="248">
        <f t="shared" si="24"/>
        <v>7602.31</v>
      </c>
      <c r="F205" s="245">
        <f t="shared" si="24"/>
        <v>57139.419139333331</v>
      </c>
      <c r="G205" s="248">
        <f t="shared" si="24"/>
        <v>17800.350000000002</v>
      </c>
      <c r="H205" s="248">
        <f t="shared" si="24"/>
        <v>39338.735806000004</v>
      </c>
      <c r="I205" s="237">
        <f t="shared" si="24"/>
        <v>363198.05124374013</v>
      </c>
      <c r="J205" s="245">
        <f t="shared" si="24"/>
        <v>39293.511920441757</v>
      </c>
      <c r="K205" s="248">
        <f t="shared" si="24"/>
        <v>19520.759838505601</v>
      </c>
      <c r="L205" s="245">
        <f t="shared" si="24"/>
        <v>323904.53932329832</v>
      </c>
      <c r="M205" s="248">
        <f t="shared" si="24"/>
        <v>194464.1108348938</v>
      </c>
      <c r="N205" s="248">
        <f t="shared" si="24"/>
        <v>129439.76182173786</v>
      </c>
      <c r="O205" s="237">
        <f t="shared" si="24"/>
        <v>149180.28048674841</v>
      </c>
      <c r="P205" s="234">
        <f t="shared" si="24"/>
        <v>27123.403171838934</v>
      </c>
      <c r="Q205" s="237">
        <f t="shared" si="24"/>
        <v>381043.62512929831</v>
      </c>
      <c r="R205" s="234">
        <f t="shared" si="24"/>
        <v>212264.79416822712</v>
      </c>
      <c r="S205" s="234">
        <f t="shared" si="24"/>
        <v>168779.49762773784</v>
      </c>
    </row>
    <row r="206" spans="1:21" hidden="1" x14ac:dyDescent="0.3">
      <c r="A206" s="235" t="s">
        <v>200</v>
      </c>
      <c r="B206" s="238">
        <f t="shared" ref="B206:S206" si="25">B186/B205-1</f>
        <v>0.22191975766874505</v>
      </c>
      <c r="C206" s="238">
        <f t="shared" si="25"/>
        <v>3.1631483925337323E-2</v>
      </c>
      <c r="D206" s="246">
        <f t="shared" si="25"/>
        <v>-3.2912459693429486E-2</v>
      </c>
      <c r="E206" s="249">
        <f t="shared" si="25"/>
        <v>-0.33304350914393133</v>
      </c>
      <c r="F206" s="246">
        <f t="shared" si="25"/>
        <v>0.15574591052397757</v>
      </c>
      <c r="G206" s="249">
        <f t="shared" si="25"/>
        <v>0.39272767108511908</v>
      </c>
      <c r="H206" s="249">
        <f t="shared" si="25"/>
        <v>4.8524035022723178E-2</v>
      </c>
      <c r="I206" s="238">
        <f t="shared" si="25"/>
        <v>0.30943296253100883</v>
      </c>
      <c r="J206" s="246">
        <f t="shared" si="25"/>
        <v>1.3133955097601211</v>
      </c>
      <c r="K206" s="249">
        <f t="shared" si="25"/>
        <v>0.25709407206686952</v>
      </c>
      <c r="L206" s="246">
        <f t="shared" si="25"/>
        <v>0.18764024422072678</v>
      </c>
      <c r="M206" s="249">
        <f t="shared" si="25"/>
        <v>0.18923709106138076</v>
      </c>
      <c r="N206" s="249">
        <f t="shared" si="25"/>
        <v>0.18523960907993886</v>
      </c>
      <c r="O206" s="238">
        <f t="shared" si="25"/>
        <v>0.32170176376598447</v>
      </c>
      <c r="P206" s="236">
        <f t="shared" si="25"/>
        <v>9.1694866326482494E-2</v>
      </c>
      <c r="Q206" s="238">
        <f t="shared" si="25"/>
        <v>0.18285739961013592</v>
      </c>
      <c r="R206" s="236">
        <f t="shared" si="25"/>
        <v>0.2063038823571246</v>
      </c>
      <c r="S206" s="236">
        <f t="shared" si="25"/>
        <v>0.15395785034961884</v>
      </c>
    </row>
    <row r="207" spans="1:21" hidden="1" x14ac:dyDescent="0.3"/>
    <row r="208" spans="1:21" hidden="1" x14ac:dyDescent="0.3"/>
    <row r="209" spans="2:27" hidden="1" x14ac:dyDescent="0.3"/>
    <row r="210" spans="2:27" hidden="1" x14ac:dyDescent="0.3"/>
    <row r="212" spans="2:27" x14ac:dyDescent="0.3">
      <c r="B212" s="272"/>
      <c r="C212" s="272"/>
      <c r="I212" s="272"/>
    </row>
    <row r="213" spans="2:27" x14ac:dyDescent="0.3">
      <c r="B213" s="263" t="s">
        <v>221</v>
      </c>
      <c r="D213" t="s">
        <v>213</v>
      </c>
      <c r="E213" t="s">
        <v>214</v>
      </c>
      <c r="F213" t="s">
        <v>0</v>
      </c>
      <c r="G213" t="s">
        <v>215</v>
      </c>
      <c r="H213" t="s">
        <v>216</v>
      </c>
      <c r="L213" s="252"/>
      <c r="Q213" s="221"/>
    </row>
    <row r="214" spans="2:27" x14ac:dyDescent="0.3">
      <c r="B214" s="260" t="s">
        <v>1</v>
      </c>
      <c r="C214" t="s">
        <v>217</v>
      </c>
      <c r="D214">
        <v>1725338</v>
      </c>
      <c r="E214">
        <v>1692525</v>
      </c>
      <c r="F214">
        <v>3417863</v>
      </c>
      <c r="G214" s="273">
        <v>34178.629999999997</v>
      </c>
      <c r="H214">
        <v>0.49519977834102769</v>
      </c>
      <c r="J214" s="273">
        <v>37084.93</v>
      </c>
      <c r="K214" s="273">
        <v>25813.83</v>
      </c>
      <c r="L214" s="273">
        <v>513.16</v>
      </c>
      <c r="M214" s="273">
        <v>10757.94</v>
      </c>
      <c r="N214" s="273">
        <v>3530.14</v>
      </c>
      <c r="O214" s="273">
        <v>7227.8</v>
      </c>
      <c r="P214" s="273">
        <v>78440.302202427396</v>
      </c>
      <c r="Q214" s="273">
        <v>10007.043131851589</v>
      </c>
      <c r="R214" s="273">
        <v>2629.531475226413</v>
      </c>
      <c r="S214" s="273">
        <v>65806.139070575809</v>
      </c>
      <c r="T214" s="273">
        <v>40772.803040581734</v>
      </c>
      <c r="U214" s="273">
        <v>25033.336029994069</v>
      </c>
      <c r="V214" s="273">
        <v>115525.23220242739</v>
      </c>
      <c r="W214" s="273">
        <v>35820.873131851593</v>
      </c>
      <c r="X214" s="273">
        <v>3142.6914752264129</v>
      </c>
      <c r="Y214" s="273">
        <v>76564.079070575812</v>
      </c>
      <c r="Z214" s="273">
        <v>44302.94304058174</v>
      </c>
      <c r="AA214" s="273">
        <v>32261.136029994068</v>
      </c>
    </row>
    <row r="215" spans="2:27" x14ac:dyDescent="0.3">
      <c r="C215" t="s">
        <v>3</v>
      </c>
      <c r="D215">
        <v>1117581</v>
      </c>
      <c r="E215">
        <v>1129363</v>
      </c>
      <c r="F215">
        <v>2246944</v>
      </c>
      <c r="G215" s="273">
        <v>22469.439999999999</v>
      </c>
      <c r="H215">
        <v>0.50262178318640782</v>
      </c>
    </row>
    <row r="216" spans="2:27" x14ac:dyDescent="0.3">
      <c r="C216" t="s">
        <v>218</v>
      </c>
      <c r="D216">
        <v>0</v>
      </c>
      <c r="E216">
        <v>48446</v>
      </c>
      <c r="F216">
        <v>48446</v>
      </c>
      <c r="G216" s="273">
        <v>484.46</v>
      </c>
      <c r="H216">
        <v>1</v>
      </c>
      <c r="K216">
        <v>11552523.220242739</v>
      </c>
      <c r="L216">
        <v>3582087.3131851591</v>
      </c>
      <c r="M216">
        <v>314269.14752264129</v>
      </c>
      <c r="N216">
        <v>7656407.9070575805</v>
      </c>
      <c r="O216">
        <v>4430294.3040581737</v>
      </c>
      <c r="P216">
        <v>3226113.6029994069</v>
      </c>
    </row>
    <row r="217" spans="2:27" x14ac:dyDescent="0.3">
      <c r="C217" t="s">
        <v>4</v>
      </c>
      <c r="D217">
        <v>607757</v>
      </c>
      <c r="E217">
        <v>563162</v>
      </c>
      <c r="F217">
        <v>1170919</v>
      </c>
      <c r="G217" s="273">
        <v>11709.19</v>
      </c>
      <c r="H217">
        <v>0.48095726519084581</v>
      </c>
    </row>
    <row r="218" spans="2:27" x14ac:dyDescent="0.3">
      <c r="C218" t="s">
        <v>219</v>
      </c>
      <c r="D218">
        <v>31519</v>
      </c>
      <c r="E218">
        <v>156469</v>
      </c>
      <c r="F218">
        <v>187988</v>
      </c>
      <c r="G218" s="273">
        <v>1879.88</v>
      </c>
      <c r="H218">
        <v>0.83233504266229763</v>
      </c>
      <c r="J218">
        <v>100</v>
      </c>
    </row>
    <row r="219" spans="2:27" x14ac:dyDescent="0.3">
      <c r="C219" t="s">
        <v>220</v>
      </c>
      <c r="D219">
        <v>576238</v>
      </c>
      <c r="E219">
        <v>406693</v>
      </c>
      <c r="F219">
        <v>982931</v>
      </c>
      <c r="G219" s="273">
        <v>9829.31</v>
      </c>
      <c r="H219">
        <v>0.4137553907649672</v>
      </c>
    </row>
    <row r="220" spans="2:27" x14ac:dyDescent="0.3">
      <c r="B220" t="s">
        <v>2</v>
      </c>
      <c r="C220" t="s">
        <v>217</v>
      </c>
      <c r="D220">
        <v>773287.98411274608</v>
      </c>
      <c r="E220">
        <v>9639390</v>
      </c>
      <c r="F220">
        <v>10412677.984112747</v>
      </c>
      <c r="G220" s="273">
        <v>104126.77984112747</v>
      </c>
      <c r="H220">
        <v>0.92573591680328549</v>
      </c>
    </row>
    <row r="221" spans="2:27" x14ac:dyDescent="0.3">
      <c r="C221" t="s">
        <v>3</v>
      </c>
      <c r="D221">
        <v>39060.017020995023</v>
      </c>
      <c r="E221">
        <v>1699346</v>
      </c>
      <c r="F221">
        <v>1738406.017020995</v>
      </c>
      <c r="G221" s="273">
        <v>17384.060170209952</v>
      </c>
      <c r="H221">
        <v>0.97753113102546096</v>
      </c>
    </row>
    <row r="222" spans="2:27" x14ac:dyDescent="0.3">
      <c r="C222" t="s">
        <v>218</v>
      </c>
      <c r="D222">
        <v>0</v>
      </c>
      <c r="E222">
        <v>811675</v>
      </c>
      <c r="F222">
        <v>811675</v>
      </c>
      <c r="G222" s="273">
        <v>8116.75</v>
      </c>
      <c r="H222">
        <v>1</v>
      </c>
    </row>
    <row r="223" spans="2:27" x14ac:dyDescent="0.3">
      <c r="C223" t="s">
        <v>4</v>
      </c>
      <c r="D223">
        <v>734227.96709175105</v>
      </c>
      <c r="E223">
        <v>7940044</v>
      </c>
      <c r="F223">
        <v>8674271.9670917504</v>
      </c>
      <c r="G223" s="273">
        <v>86742.719670917504</v>
      </c>
      <c r="H223">
        <v>0.91535566674906588</v>
      </c>
      <c r="I223" s="273">
        <v>37084.93</v>
      </c>
      <c r="J223" s="273">
        <v>26326.99</v>
      </c>
      <c r="K223" s="273">
        <v>513.16</v>
      </c>
      <c r="L223" s="273">
        <v>10757.94</v>
      </c>
      <c r="M223" s="273">
        <v>3530.14</v>
      </c>
      <c r="N223" s="273">
        <v>7227.8</v>
      </c>
      <c r="O223" s="273">
        <v>78440.302202427396</v>
      </c>
      <c r="P223" s="273">
        <v>12634.163131851592</v>
      </c>
      <c r="Q223" s="273">
        <v>2629.531475226413</v>
      </c>
      <c r="R223" s="273">
        <v>65806.139070575809</v>
      </c>
      <c r="S223" s="273">
        <v>40772.803040581734</v>
      </c>
      <c r="T223" s="273">
        <v>25033.336029994069</v>
      </c>
      <c r="U223" s="273">
        <v>115525.23220242739</v>
      </c>
      <c r="V223" s="273">
        <v>38961.153131851592</v>
      </c>
      <c r="W223" s="273">
        <v>3142.6914752264129</v>
      </c>
      <c r="X223" s="273">
        <v>76564.079070575812</v>
      </c>
      <c r="Y223" s="273">
        <v>44302.94304058174</v>
      </c>
      <c r="Z223" s="273">
        <v>32261.136029994068</v>
      </c>
    </row>
    <row r="224" spans="2:27" x14ac:dyDescent="0.3">
      <c r="C224" t="s">
        <v>219</v>
      </c>
      <c r="D224">
        <v>197630.32767692587</v>
      </c>
      <c r="E224">
        <v>5766850</v>
      </c>
      <c r="F224">
        <v>5964480.3276769258</v>
      </c>
      <c r="G224" s="273">
        <v>59644.803276769257</v>
      </c>
      <c r="H224">
        <v>0.96686545737105323</v>
      </c>
    </row>
    <row r="225" spans="2:8" x14ac:dyDescent="0.3">
      <c r="C225" t="s">
        <v>220</v>
      </c>
      <c r="D225">
        <v>536597.63941482524</v>
      </c>
      <c r="E225">
        <v>2173194</v>
      </c>
      <c r="F225">
        <v>2709791.6394148255</v>
      </c>
      <c r="G225" s="273">
        <v>27097.916394148255</v>
      </c>
      <c r="H225">
        <v>0.80197826592648913</v>
      </c>
    </row>
    <row r="226" spans="2:8" x14ac:dyDescent="0.3">
      <c r="B226" t="s">
        <v>0</v>
      </c>
      <c r="C226" t="s">
        <v>0</v>
      </c>
      <c r="D226">
        <v>2498625.9841127461</v>
      </c>
      <c r="E226">
        <v>11331915</v>
      </c>
      <c r="F226">
        <v>13830540.984112747</v>
      </c>
      <c r="G226" s="273">
        <v>138305.40984112746</v>
      </c>
      <c r="H226">
        <v>0.8193399674688836</v>
      </c>
    </row>
    <row r="227" spans="2:8" x14ac:dyDescent="0.3">
      <c r="C227" t="s">
        <v>3</v>
      </c>
      <c r="D227">
        <v>1156641.017020995</v>
      </c>
      <c r="E227">
        <v>2828709</v>
      </c>
      <c r="F227">
        <v>3985350.0170209948</v>
      </c>
      <c r="G227" s="273">
        <v>39853.500170209947</v>
      </c>
      <c r="H227">
        <v>0.70977680452630076</v>
      </c>
    </row>
    <row r="228" spans="2:8" x14ac:dyDescent="0.3">
      <c r="C228" t="s">
        <v>218</v>
      </c>
      <c r="D228">
        <v>0</v>
      </c>
      <c r="E228">
        <v>860121</v>
      </c>
      <c r="F228">
        <v>860121</v>
      </c>
      <c r="G228" s="273">
        <v>8601.2099999999991</v>
      </c>
      <c r="H228">
        <v>1</v>
      </c>
    </row>
    <row r="229" spans="2:8" x14ac:dyDescent="0.3">
      <c r="C229" t="s">
        <v>4</v>
      </c>
      <c r="D229">
        <v>1341984.9670917511</v>
      </c>
      <c r="E229">
        <v>8503206</v>
      </c>
      <c r="F229">
        <v>9845190.9670917504</v>
      </c>
      <c r="G229" s="273">
        <v>98451.909670917506</v>
      </c>
      <c r="H229">
        <v>0.86369132182631803</v>
      </c>
    </row>
    <row r="230" spans="2:8" x14ac:dyDescent="0.3">
      <c r="C230" t="s">
        <v>219</v>
      </c>
      <c r="D230">
        <v>229149.32767692587</v>
      </c>
      <c r="E230">
        <v>5923319</v>
      </c>
      <c r="F230">
        <v>6152468.3276769258</v>
      </c>
      <c r="G230" s="273">
        <v>61524.683276769261</v>
      </c>
      <c r="H230">
        <v>0.96275489519448709</v>
      </c>
    </row>
    <row r="231" spans="2:8" x14ac:dyDescent="0.3">
      <c r="C231" t="s">
        <v>220</v>
      </c>
      <c r="D231">
        <v>1112835.6394148252</v>
      </c>
      <c r="E231">
        <v>2579887</v>
      </c>
      <c r="F231">
        <v>3692722.6394148255</v>
      </c>
      <c r="G231" s="273">
        <v>36927.226394148252</v>
      </c>
      <c r="H231">
        <v>0.6986408815173909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2017-07-05T02:22:25Z</cp:lastPrinted>
  <dcterms:created xsi:type="dcterms:W3CDTF">2015-03-05T07:20:42Z</dcterms:created>
  <dcterms:modified xsi:type="dcterms:W3CDTF">2017-07-05T02:22:27Z</dcterms:modified>
</cp:coreProperties>
</file>